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5月" sheetId="11" r:id="rId1"/>
  </sheets>
  <definedNames>
    <definedName name="_xlnm._FilterDatabase" localSheetId="0" hidden="1">'5月'!$A$1:$O$40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83" name="ID_9CDDF400A2B147CAB9190F7C48D7FEAE" descr="IMG_023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49825" y="37305615"/>
          <a:ext cx="10064750" cy="7543800"/>
        </a:xfrm>
        <a:prstGeom prst="rect">
          <a:avLst/>
        </a:prstGeom>
      </xdr:spPr>
    </xdr:pic>
  </etc:cellImage>
  <etc:cellImage>
    <xdr:pic>
      <xdr:nvPicPr>
        <xdr:cNvPr id="184" name="ID_03867633E7AB434C93DB02375DCA3A83" descr="IMG_0222.HEI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781800" y="37429440"/>
          <a:ext cx="10061575" cy="7543800"/>
        </a:xfrm>
        <a:prstGeom prst="rect">
          <a:avLst/>
        </a:prstGeom>
      </xdr:spPr>
    </xdr:pic>
  </etc:cellImage>
  <etc:cellImage>
    <xdr:pic>
      <xdr:nvPicPr>
        <xdr:cNvPr id="259" name="ID_4397A7165C30420AAB30EE7CBE3D6047" descr="20250423120356048-53-130256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45025" y="41010840"/>
          <a:ext cx="10064750" cy="7543800"/>
        </a:xfrm>
        <a:prstGeom prst="rect">
          <a:avLst/>
        </a:prstGeom>
      </xdr:spPr>
    </xdr:pic>
  </etc:cellImage>
  <etc:cellImage>
    <xdr:pic>
      <xdr:nvPicPr>
        <xdr:cNvPr id="260" name="ID_3B56192ED9CB4212B9641B309F2EDAC3" descr="é©¬é¾_ (4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05625" y="41191815"/>
          <a:ext cx="5146675" cy="6858000"/>
        </a:xfrm>
        <a:prstGeom prst="rect">
          <a:avLst/>
        </a:prstGeom>
      </xdr:spPr>
    </xdr:pic>
  </etc:cellImage>
  <etc:cellImage>
    <xdr:pic>
      <xdr:nvPicPr>
        <xdr:cNvPr id="231" name="ID_3EE663A5D6914B47B6B5C91DFA72692C" descr="8c6e65c85933479dbee1cbba766e2e7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819900" y="24332565"/>
          <a:ext cx="5146675" cy="6858000"/>
        </a:xfrm>
        <a:prstGeom prst="rect">
          <a:avLst/>
        </a:prstGeom>
      </xdr:spPr>
    </xdr:pic>
  </etc:cellImage>
  <etc:cellImage>
    <xdr:pic>
      <xdr:nvPicPr>
        <xdr:cNvPr id="230" name="ID_9FCC483CD76E45FDA3409120DFA0043D" descr="43151ed7cf9e49fdb348f852c7b8855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778375" y="24208740"/>
          <a:ext cx="6864350" cy="5153025"/>
        </a:xfrm>
        <a:prstGeom prst="rect">
          <a:avLst/>
        </a:prstGeom>
      </xdr:spPr>
    </xdr:pic>
  </etc:cellImage>
  <etc:cellImage>
    <xdr:pic>
      <xdr:nvPicPr>
        <xdr:cNvPr id="264" name="ID_54A5276A2A4B4ACD9A7FD2B083AFDAE2" descr="æ__æ_° (4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972300" y="43935015"/>
          <a:ext cx="5146675" cy="6858000"/>
        </a:xfrm>
        <a:prstGeom prst="rect">
          <a:avLst/>
        </a:prstGeom>
      </xdr:spPr>
    </xdr:pic>
  </etc:cellImage>
  <etc:cellImage>
    <xdr:pic>
      <xdr:nvPicPr>
        <xdr:cNvPr id="263" name="ID_EF8C8512CD884601B688F6A3D7C53503" descr="20250423135930210-48-10902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045075" y="43554015"/>
          <a:ext cx="10064750" cy="7543800"/>
        </a:xfrm>
        <a:prstGeom prst="rect">
          <a:avLst/>
        </a:prstGeom>
      </xdr:spPr>
    </xdr:pic>
  </etc:cellImage>
  <etc:cellImage>
    <xdr:pic>
      <xdr:nvPicPr>
        <xdr:cNvPr id="3" name="ID_3802AAFCC6D84D028D63F7D2D171D948" descr="100010873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16200000">
          <a:off x="7893685" y="7272020"/>
          <a:ext cx="1118870" cy="1490345"/>
        </a:xfrm>
        <a:prstGeom prst="rect">
          <a:avLst/>
        </a:prstGeom>
      </xdr:spPr>
    </xdr:pic>
  </etc:cellImage>
  <etc:cellImage>
    <xdr:pic>
      <xdr:nvPicPr>
        <xdr:cNvPr id="4" name="ID_730DE573EEE14BACA5B1012BD65A2D71" descr="100010870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738360" y="8291830"/>
          <a:ext cx="10081895" cy="7543800"/>
        </a:xfrm>
        <a:prstGeom prst="rect">
          <a:avLst/>
        </a:prstGeom>
      </xdr:spPr>
    </xdr:pic>
  </etc:cellImage>
  <etc:cellImage>
    <xdr:pic>
      <xdr:nvPicPr>
        <xdr:cNvPr id="334" name="ID_50D2C6FAE771478C9E7CC66909739436" descr="20250427084213667-74-114094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092700" y="94402910"/>
          <a:ext cx="10064750" cy="7549515"/>
        </a:xfrm>
        <a:prstGeom prst="rect">
          <a:avLst/>
        </a:prstGeom>
      </xdr:spPr>
    </xdr:pic>
  </etc:cellImage>
  <etc:cellImage>
    <xdr:pic>
      <xdr:nvPicPr>
        <xdr:cNvPr id="335" name="ID_858D7327D3E4474782A5F05A24F4BB42" descr="P_20250427_08473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229350" y="94888685"/>
          <a:ext cx="10061575" cy="5657850"/>
        </a:xfrm>
        <a:prstGeom prst="rect">
          <a:avLst/>
        </a:prstGeom>
      </xdr:spPr>
    </xdr:pic>
  </etc:cellImage>
  <etc:cellImage>
    <xdr:pic>
      <xdr:nvPicPr>
        <xdr:cNvPr id="338" name="ID_18BAA680D8134B39BD649672608A280D" descr="100010868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743700" y="95831660"/>
          <a:ext cx="10061575" cy="7543800"/>
        </a:xfrm>
        <a:prstGeom prst="rect">
          <a:avLst/>
        </a:prstGeom>
      </xdr:spPr>
    </xdr:pic>
  </etc:cellImage>
  <etc:cellImage>
    <xdr:pic>
      <xdr:nvPicPr>
        <xdr:cNvPr id="337" name="ID_74701C7A3AEC4E978ED2D4582D05AA00" descr="IMG_20250427_12122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16200000">
          <a:off x="5961380" y="94350840"/>
          <a:ext cx="7543800" cy="10067925"/>
        </a:xfrm>
        <a:prstGeom prst="rect">
          <a:avLst/>
        </a:prstGeom>
      </xdr:spPr>
    </xdr:pic>
  </etc:cellImage>
  <etc:cellImage>
    <xdr:pic>
      <xdr:nvPicPr>
        <xdr:cNvPr id="327" name="ID_F19AC5E85B48407DB994315D376EACAD" descr="MEITU_20250427_11093325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111750" y="90697685"/>
          <a:ext cx="10064750" cy="7549515"/>
        </a:xfrm>
        <a:prstGeom prst="rect">
          <a:avLst/>
        </a:prstGeom>
      </xdr:spPr>
    </xdr:pic>
  </etc:cellImage>
  <etc:cellImage>
    <xdr:pic>
      <xdr:nvPicPr>
        <xdr:cNvPr id="328" name="ID_5BAF9C2D9AB646EC96E71987B166060D" descr="P_20250427_10553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762750" y="90640535"/>
          <a:ext cx="10061575" cy="5657850"/>
        </a:xfrm>
        <a:prstGeom prst="rect">
          <a:avLst/>
        </a:prstGeom>
      </xdr:spPr>
    </xdr:pic>
  </etc:cellImage>
  <etc:cellImage>
    <xdr:pic>
      <xdr:nvPicPr>
        <xdr:cNvPr id="200" name="ID_C0BA1DA2D66D4A6A82BFBAA3DEFC1EE7" descr="IMG_0476.JPG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987925" y="64665860"/>
          <a:ext cx="7550150" cy="10058400"/>
        </a:xfrm>
        <a:prstGeom prst="rect">
          <a:avLst/>
        </a:prstGeom>
      </xdr:spPr>
    </xdr:pic>
  </etc:cellImage>
  <etc:cellImage>
    <xdr:pic>
      <xdr:nvPicPr>
        <xdr:cNvPr id="316" name="ID_62235EA5FA39483AA6A40BA212FF1064" descr="36A0E505-7C7D-49FA-B751-9839149C209F-68459-00000A3FC0A76F0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5400000">
          <a:off x="5123180" y="65566290"/>
          <a:ext cx="10067925" cy="7537450"/>
        </a:xfrm>
        <a:prstGeom prst="rect">
          <a:avLst/>
        </a:prstGeom>
      </xdr:spPr>
    </xdr:pic>
  </etc:cellImage>
  <etc:cellImage>
    <xdr:pic>
      <xdr:nvPicPr>
        <xdr:cNvPr id="282" name="ID_B4286545132745F69CC4BCB2817CA0E3" descr="IMG_20250424_10191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781800" y="55365015"/>
          <a:ext cx="10061575" cy="7543800"/>
        </a:xfrm>
        <a:prstGeom prst="rect">
          <a:avLst/>
        </a:prstGeom>
      </xdr:spPr>
    </xdr:pic>
  </etc:cellImage>
  <etc:cellImage>
    <xdr:pic>
      <xdr:nvPicPr>
        <xdr:cNvPr id="281" name="ID_7E4CE79C45894A4AAB10B0F9CA7DF67A" descr="IMG_046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073650" y="55298340"/>
          <a:ext cx="10064750" cy="7543800"/>
        </a:xfrm>
        <a:prstGeom prst="rect">
          <a:avLst/>
        </a:prstGeom>
      </xdr:spPr>
    </xdr:pic>
  </etc:cellImage>
  <etc:cellImage>
    <xdr:pic>
      <xdr:nvPicPr>
        <xdr:cNvPr id="303" name="ID_99DE04AF795D4EA19F5B29381C8011CF" descr="lQDPM44eP4gdpzvNA8DNBQCwdh2E2Y2nx70H7G7l4Fe_AQ_1280_96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334125" y="70986015"/>
          <a:ext cx="10061575" cy="7543800"/>
        </a:xfrm>
        <a:prstGeom prst="rect">
          <a:avLst/>
        </a:prstGeom>
      </xdr:spPr>
    </xdr:pic>
  </etc:cellImage>
  <etc:cellImage>
    <xdr:pic>
      <xdr:nvPicPr>
        <xdr:cNvPr id="302" name="ID_B4009304CCAF4A87908C9E99ECB120ED" descr="lQDPD32A5FYRxzvNBQDNA8CwoCkP2e2vjn8H7G7l4D5XAA_960_128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16200000">
          <a:off x="4626610" y="70319265"/>
          <a:ext cx="950595" cy="1266825"/>
        </a:xfrm>
        <a:prstGeom prst="rect">
          <a:avLst/>
        </a:prstGeom>
      </xdr:spPr>
    </xdr:pic>
  </etc:cellImage>
  <etc:cellImage>
    <xdr:pic>
      <xdr:nvPicPr>
        <xdr:cNvPr id="5" name="ID_C2829AF930D14EC1A7C507F2C4C88137" descr="044ff3a01a064add89b40586ff22fcc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743700" y="115634135"/>
          <a:ext cx="6861175" cy="5143500"/>
        </a:xfrm>
        <a:prstGeom prst="rect">
          <a:avLst/>
        </a:prstGeom>
      </xdr:spPr>
    </xdr:pic>
  </etc:cellImage>
  <etc:cellImage>
    <xdr:pic>
      <xdr:nvPicPr>
        <xdr:cNvPr id="6" name="ID_5890F9AA8C404EA49863A456198E8328" descr="9fafd24d2f73434bb0b60a211177565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rot="16200000">
          <a:off x="5513705" y="114200940"/>
          <a:ext cx="5143500" cy="6867525"/>
        </a:xfrm>
        <a:prstGeom prst="rect">
          <a:avLst/>
        </a:prstGeom>
      </xdr:spPr>
    </xdr:pic>
  </etc:cellImage>
  <etc:cellImage>
    <xdr:pic>
      <xdr:nvPicPr>
        <xdr:cNvPr id="324" name="ID_5F3500D9D8154D47B59D39DE9731FF09" descr="IMG_20250427_09342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000875" y="87916385"/>
          <a:ext cx="10061575" cy="7543800"/>
        </a:xfrm>
        <a:prstGeom prst="rect">
          <a:avLst/>
        </a:prstGeom>
      </xdr:spPr>
    </xdr:pic>
  </etc:cellImage>
  <etc:cellImage>
    <xdr:pic>
      <xdr:nvPicPr>
        <xdr:cNvPr id="323" name="ID_0D06754486074FDB95B574CEF2EC448F" descr="IMG_053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 rot="16200000">
          <a:off x="5894705" y="86645115"/>
          <a:ext cx="7556500" cy="10054590"/>
        </a:xfrm>
        <a:prstGeom prst="rect">
          <a:avLst/>
        </a:prstGeom>
      </xdr:spPr>
    </xdr:pic>
  </etc:cellImage>
  <etc:cellImage>
    <xdr:pic>
      <xdr:nvPicPr>
        <xdr:cNvPr id="348" name="ID_C7610A17B7E04AA0A6B84D08956D7F20" descr="IMG_0552.HEIC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048500" y="100822760"/>
          <a:ext cx="10061575" cy="7543800"/>
        </a:xfrm>
        <a:prstGeom prst="rect">
          <a:avLst/>
        </a:prstGeom>
      </xdr:spPr>
    </xdr:pic>
  </etc:cellImage>
  <etc:cellImage>
    <xdr:pic>
      <xdr:nvPicPr>
        <xdr:cNvPr id="347" name="ID_28CA7A55157D4A518FA51836180DC30A" descr="IMG_055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302250" y="101108510"/>
          <a:ext cx="10064750" cy="7543800"/>
        </a:xfrm>
        <a:prstGeom prst="rect">
          <a:avLst/>
        </a:prstGeom>
      </xdr:spPr>
    </xdr:pic>
  </etc:cellImage>
  <etc:cellImage>
    <xdr:pic>
      <xdr:nvPicPr>
        <xdr:cNvPr id="394" name="ID_00FFD6372C2B48F8A41E54D288BA01CE" descr="IMG_0027.HEIC.JPG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648450" y="121882535"/>
          <a:ext cx="10061575" cy="7543800"/>
        </a:xfrm>
        <a:prstGeom prst="rect">
          <a:avLst/>
        </a:prstGeom>
      </xdr:spPr>
    </xdr:pic>
  </etc:cellImage>
  <etc:cellImage>
    <xdr:pic>
      <xdr:nvPicPr>
        <xdr:cNvPr id="393" name="ID_A71A54A85BD24119BB476C73B595B7C3" descr="20250430091507448-37-1113638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940300" y="121587260"/>
          <a:ext cx="10064750" cy="7549515"/>
        </a:xfrm>
        <a:prstGeom prst="rect">
          <a:avLst/>
        </a:prstGeom>
      </xdr:spPr>
    </xdr:pic>
  </etc:cellImage>
  <etc:cellImage>
    <xdr:pic>
      <xdr:nvPicPr>
        <xdr:cNvPr id="7" name="ID_2C334ABB283A4ACA9216DFCA64B66D02" descr="IMG_059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8403590" y="24865330"/>
          <a:ext cx="10078085" cy="7543800"/>
        </a:xfrm>
        <a:prstGeom prst="rect">
          <a:avLst/>
        </a:prstGeom>
      </xdr:spPr>
    </xdr:pic>
  </etc:cellImage>
  <etc:cellImage>
    <xdr:pic>
      <xdr:nvPicPr>
        <xdr:cNvPr id="8" name="ID_0795A1EDBDAC47C2A10ABFAA837F6815" descr="IMG_0586.HEIC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9962515" y="24966295"/>
          <a:ext cx="10081895" cy="7543800"/>
        </a:xfrm>
        <a:prstGeom prst="rect">
          <a:avLst/>
        </a:prstGeom>
      </xdr:spPr>
    </xdr:pic>
  </etc:cellImage>
  <etc:cellImage>
    <xdr:pic>
      <xdr:nvPicPr>
        <xdr:cNvPr id="291" name="ID_34FF6A2FF2E8432FBC206E87BDF3DD78" descr="MEITU_20250425_103127101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045075" y="64651890"/>
          <a:ext cx="10064750" cy="7549515"/>
        </a:xfrm>
        <a:prstGeom prst="rect">
          <a:avLst/>
        </a:prstGeom>
      </xdr:spPr>
    </xdr:pic>
  </etc:cellImage>
  <etc:cellImage>
    <xdr:pic>
      <xdr:nvPicPr>
        <xdr:cNvPr id="292" name="ID_7CF756C45F74406C97183ABC857AD8E7" descr="P_20250425_093809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981825" y="64575690"/>
          <a:ext cx="10061575" cy="5657850"/>
        </a:xfrm>
        <a:prstGeom prst="rect">
          <a:avLst/>
        </a:prstGeom>
      </xdr:spPr>
    </xdr:pic>
  </etc:cellImage>
  <etc:cellImage>
    <xdr:pic>
      <xdr:nvPicPr>
        <xdr:cNvPr id="322" name="ID_4E45ECCF740D4DFCA45C1640EA0F1A76" descr="lQDPM5UfxXi3bCvNBQDNA8CwuiLlCJr5sw0H7s-_634vAw_960_1280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 rot="16200000">
          <a:off x="5837555" y="83806665"/>
          <a:ext cx="7543800" cy="10067925"/>
        </a:xfrm>
        <a:prstGeom prst="rect">
          <a:avLst/>
        </a:prstGeom>
      </xdr:spPr>
    </xdr:pic>
  </etc:cellImage>
  <etc:cellImage>
    <xdr:pic>
      <xdr:nvPicPr>
        <xdr:cNvPr id="320" name="ID_06C828823CA94062AAB30DAFD922707A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962650" y="84801710"/>
          <a:ext cx="16583025" cy="6115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2" name="ID_BE092DED4D864F488935563C5304A403" descr="P_20250424_081432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6515100" y="48907065"/>
          <a:ext cx="10061575" cy="5657850"/>
        </a:xfrm>
        <a:prstGeom prst="rect">
          <a:avLst/>
        </a:prstGeom>
      </xdr:spPr>
    </xdr:pic>
  </etc:cellImage>
  <etc:cellImage>
    <xdr:pic>
      <xdr:nvPicPr>
        <xdr:cNvPr id="271" name="ID_ECD43EF6FB7E402389880AE5E6CAEA26" descr="20250424080805926-55-851732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273675" y="48811815"/>
          <a:ext cx="10064750" cy="7549515"/>
        </a:xfrm>
        <a:prstGeom prst="rect">
          <a:avLst/>
        </a:prstGeom>
      </xdr:spPr>
    </xdr:pic>
  </etc:cellImage>
  <etc:cellImage>
    <xdr:pic>
      <xdr:nvPicPr>
        <xdr:cNvPr id="313" name="ID_3C67DD23695B49178F530D0FD12D1A53" descr="0b9d3d69e8dc48fe87a068543a0647bb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6972300" y="72243315"/>
          <a:ext cx="6861175" cy="5143500"/>
        </a:xfrm>
        <a:prstGeom prst="rect">
          <a:avLst/>
        </a:prstGeom>
      </xdr:spPr>
    </xdr:pic>
  </etc:cellImage>
  <etc:cellImage>
    <xdr:pic>
      <xdr:nvPicPr>
        <xdr:cNvPr id="312" name="ID_DA515732650E48559B1ED4B54F49B81E" descr="e41df8a7582a4717b4a4de7343d1f7d9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 rot="16200000">
          <a:off x="5532755" y="70914895"/>
          <a:ext cx="5143500" cy="6867525"/>
        </a:xfrm>
        <a:prstGeom prst="rect">
          <a:avLst/>
        </a:prstGeom>
      </xdr:spPr>
    </xdr:pic>
  </etc:cellImage>
  <etc:cellImage>
    <xdr:pic>
      <xdr:nvPicPr>
        <xdr:cNvPr id="270" name="ID_0EE1871FE9EA472A8CF107176BC78414" descr="P_20250424_092004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6905625" y="47764065"/>
          <a:ext cx="10061575" cy="5657850"/>
        </a:xfrm>
        <a:prstGeom prst="rect">
          <a:avLst/>
        </a:prstGeom>
      </xdr:spPr>
    </xdr:pic>
  </etc:cellImage>
  <etc:cellImage>
    <xdr:pic>
      <xdr:nvPicPr>
        <xdr:cNvPr id="269" name="ID_663A1B8AF65B4D4A8D8A6267C96882B5" descr="MEITU_20250424_094927894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207000" y="47583090"/>
          <a:ext cx="10064750" cy="7549515"/>
        </a:xfrm>
        <a:prstGeom prst="rect">
          <a:avLst/>
        </a:prstGeom>
      </xdr:spPr>
    </xdr:pic>
  </etc:cellImage>
  <etc:cellImage>
    <xdr:pic>
      <xdr:nvPicPr>
        <xdr:cNvPr id="351" name="ID_2C04754099884478A4449803671FB13F" descr="MEITU_20250428_10174655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4854575" y="103804085"/>
          <a:ext cx="10064750" cy="7549515"/>
        </a:xfrm>
        <a:prstGeom prst="rect">
          <a:avLst/>
        </a:prstGeom>
      </xdr:spPr>
    </xdr:pic>
  </etc:cellImage>
  <etc:cellImage>
    <xdr:pic>
      <xdr:nvPicPr>
        <xdr:cNvPr id="352" name="ID_5BD25399CA524D1B974F7FC0E6B6D503" descr="P_20250428_084640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6791325" y="103604060"/>
          <a:ext cx="10061575" cy="5657850"/>
        </a:xfrm>
        <a:prstGeom prst="rect">
          <a:avLst/>
        </a:prstGeom>
      </xdr:spPr>
    </xdr:pic>
  </etc:cellImage>
  <etc:cellImage>
    <xdr:pic>
      <xdr:nvPicPr>
        <xdr:cNvPr id="389" name="ID_C494487981EF46A9A32473C813220747" descr="20250429141843046-62-1317766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873625" y="118844060"/>
          <a:ext cx="10064750" cy="7549515"/>
        </a:xfrm>
        <a:prstGeom prst="rect">
          <a:avLst/>
        </a:prstGeom>
      </xdr:spPr>
    </xdr:pic>
  </etc:cellImage>
  <etc:cellImage>
    <xdr:pic>
      <xdr:nvPicPr>
        <xdr:cNvPr id="390" name="ID_3B99742D6D72416AA3ADEF51A4400B54" descr="7bzhy08bcakwv6eyi4argxasf_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 rot="5400000">
          <a:off x="5570855" y="120296940"/>
          <a:ext cx="10067925" cy="7537450"/>
        </a:xfrm>
        <a:prstGeom prst="rect">
          <a:avLst/>
        </a:prstGeom>
      </xdr:spPr>
    </xdr:pic>
  </etc:cellImage>
  <etc:cellImage>
    <xdr:pic>
      <xdr:nvPicPr>
        <xdr:cNvPr id="330" name="ID_8766416F35F24339BA1907761875C51B" descr="P_20250427_094032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6591300" y="91840685"/>
          <a:ext cx="10061575" cy="5657850"/>
        </a:xfrm>
        <a:prstGeom prst="rect">
          <a:avLst/>
        </a:prstGeom>
      </xdr:spPr>
    </xdr:pic>
  </etc:cellImage>
  <etc:cellImage>
    <xdr:pic>
      <xdr:nvPicPr>
        <xdr:cNvPr id="329" name="ID_5C7D4638625A450FAA0F280F54A894A8" descr="MEITU_20250427_095720930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930775" y="91688285"/>
          <a:ext cx="10064750" cy="7549515"/>
        </a:xfrm>
        <a:prstGeom prst="rect">
          <a:avLst/>
        </a:prstGeom>
      </xdr:spPr>
    </xdr:pic>
  </etc:cellImage>
  <etc:cellImage>
    <xdr:pic>
      <xdr:nvPicPr>
        <xdr:cNvPr id="392" name="ID_E28E901E134D47859FC64E6D4CB3EBA8" descr="P_20250429_100408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6381750" y="120444260"/>
          <a:ext cx="10061575" cy="5657850"/>
        </a:xfrm>
        <a:prstGeom prst="rect">
          <a:avLst/>
        </a:prstGeom>
      </xdr:spPr>
    </xdr:pic>
  </etc:cellImage>
  <etc:cellImage>
    <xdr:pic>
      <xdr:nvPicPr>
        <xdr:cNvPr id="391" name="ID_4B9EC6BEF9354507BD0BD27C9DD5329F" descr="MEITU_20250429_15334673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5197475" y="120196610"/>
          <a:ext cx="10064750" cy="7549515"/>
        </a:xfrm>
        <a:prstGeom prst="rect">
          <a:avLst/>
        </a:prstGeom>
      </xdr:spPr>
    </xdr:pic>
  </etc:cellImage>
  <etc:cellImage>
    <xdr:pic>
      <xdr:nvPicPr>
        <xdr:cNvPr id="400" name="ID_ABF8887BD536428BB4303B280016061A" descr="P_20250430_083855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6772275" y="126721235"/>
          <a:ext cx="10061575" cy="5657850"/>
        </a:xfrm>
        <a:prstGeom prst="rect">
          <a:avLst/>
        </a:prstGeom>
      </xdr:spPr>
    </xdr:pic>
  </etc:cellImage>
  <etc:cellImage>
    <xdr:pic>
      <xdr:nvPicPr>
        <xdr:cNvPr id="399" name="ID_4A73B022907F4DB1AD2C1E9B6E60A926" descr="20250430084055367-19-1071447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4778375" y="126740285"/>
          <a:ext cx="10064750" cy="7549515"/>
        </a:xfrm>
        <a:prstGeom prst="rect">
          <a:avLst/>
        </a:prstGeom>
      </xdr:spPr>
    </xdr:pic>
  </etc:cellImage>
  <etc:cellImage>
    <xdr:pic>
      <xdr:nvPicPr>
        <xdr:cNvPr id="299" name="ID_6A529C5C82DF4616A764DCC8E474EAC7" descr="lQDPM3_fLKfCNDvNBQDNA8Cwm_PLuoKvBXcH7G74Khn8AA_960_1280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654550" y="69595365"/>
          <a:ext cx="7550150" cy="10058400"/>
        </a:xfrm>
        <a:prstGeom prst="rect">
          <a:avLst/>
        </a:prstGeom>
      </xdr:spPr>
    </xdr:pic>
  </etc:cellImage>
  <etc:cellImage>
    <xdr:pic>
      <xdr:nvPicPr>
        <xdr:cNvPr id="300" name="ID_0D4FB3B9ACD14A0588FAA94B79E0CCDD" descr="lQDPM4UqUkqDczvNB4DNBaCwUFMQtSvfNwAH7G74KjL-AA_1440_192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6515100" y="69928740"/>
          <a:ext cx="7546975" cy="10058400"/>
        </a:xfrm>
        <a:prstGeom prst="rect">
          <a:avLst/>
        </a:prstGeom>
      </xdr:spPr>
    </xdr:pic>
  </etc:cellImage>
  <etc:cellImage>
    <xdr:pic>
      <xdr:nvPicPr>
        <xdr:cNvPr id="371" name="ID_AD8E0C13723C48D98A0924E264B7E587" descr="P_20250428_113326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6877050" y="105880535"/>
          <a:ext cx="10061575" cy="5657850"/>
        </a:xfrm>
        <a:prstGeom prst="rect">
          <a:avLst/>
        </a:prstGeom>
      </xdr:spPr>
    </xdr:pic>
  </etc:cellImage>
  <etc:cellImage>
    <xdr:pic>
      <xdr:nvPicPr>
        <xdr:cNvPr id="370" name="ID_91587218019F44489B6687EE02C9539E" descr="MEITU_20250428_114116472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4959350" y="106413935"/>
          <a:ext cx="10064750" cy="7549515"/>
        </a:xfrm>
        <a:prstGeom prst="rect">
          <a:avLst/>
        </a:prstGeom>
      </xdr:spPr>
    </xdr:pic>
  </etc:cellImage>
  <etc:cellImage>
    <xdr:pic>
      <xdr:nvPicPr>
        <xdr:cNvPr id="305" name="ID_2F98369E4E094452A4361F2C7AAE8552" descr="Screenshot_20250425_105821_com.huawei.browser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6886575" y="73462515"/>
          <a:ext cx="10061575" cy="4658995"/>
        </a:xfrm>
        <a:prstGeom prst="rect">
          <a:avLst/>
        </a:prstGeom>
      </xdr:spPr>
    </xdr:pic>
  </etc:cellImage>
  <etc:cellImage>
    <xdr:pic>
      <xdr:nvPicPr>
        <xdr:cNvPr id="304" name="ID_924C91D0B7454DF3B0BF3B13EB816449" descr="20250425101902758-70-1183894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4978400" y="73614915"/>
          <a:ext cx="10064750" cy="7543800"/>
        </a:xfrm>
        <a:prstGeom prst="rect">
          <a:avLst/>
        </a:prstGeom>
      </xdr:spPr>
    </xdr:pic>
  </etc:cellImage>
  <etc:cellImage>
    <xdr:pic>
      <xdr:nvPicPr>
        <xdr:cNvPr id="408" name="ID_3D8DD3898D534BFAAD5789F9B6C6E1FD" descr="b8c6148be8154c9eba252795635dedbc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6600825" y="112557560"/>
          <a:ext cx="5146675" cy="6858000"/>
        </a:xfrm>
        <a:prstGeom prst="rect">
          <a:avLst/>
        </a:prstGeom>
      </xdr:spPr>
    </xdr:pic>
  </etc:cellImage>
  <etc:cellImage>
    <xdr:pic>
      <xdr:nvPicPr>
        <xdr:cNvPr id="386" name="ID_04FE17EB4504417D991700A06F6F64F8" descr="IMG_0571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 rot="16200000">
          <a:off x="5818505" y="111133890"/>
          <a:ext cx="7556500" cy="10054590"/>
        </a:xfrm>
        <a:prstGeom prst="rect">
          <a:avLst/>
        </a:prstGeom>
      </xdr:spPr>
    </xdr:pic>
  </etc:cellImage>
  <etc:cellImage>
    <xdr:pic>
      <xdr:nvPicPr>
        <xdr:cNvPr id="402" name="ID_653237F1ACDD459B8032A74A088E1F78" descr="P_20250430_075825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6524625" y="128064260"/>
          <a:ext cx="10061575" cy="5657850"/>
        </a:xfrm>
        <a:prstGeom prst="rect">
          <a:avLst/>
        </a:prstGeom>
      </xdr:spPr>
    </xdr:pic>
  </etc:cellImage>
  <etc:cellImage>
    <xdr:pic>
      <xdr:nvPicPr>
        <xdr:cNvPr id="401" name="ID_CB7E9C8DEDB349CCA96E80C090680424" descr="MEITU_20250430_075245080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4997450" y="127902335"/>
          <a:ext cx="10064750" cy="7549515"/>
        </a:xfrm>
        <a:prstGeom prst="rect">
          <a:avLst/>
        </a:prstGeom>
      </xdr:spPr>
    </xdr:pic>
  </etc:cellImage>
  <etc:cellImage>
    <xdr:pic>
      <xdr:nvPicPr>
        <xdr:cNvPr id="406" name="ID_426ED097801B429699C821DD655E2AF7" descr="20250430085105530-59-628488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5092700" y="132064760"/>
          <a:ext cx="10064750" cy="7549515"/>
        </a:xfrm>
        <a:prstGeom prst="rect">
          <a:avLst/>
        </a:prstGeom>
      </xdr:spPr>
    </xdr:pic>
  </etc:cellImage>
  <etc:cellImage>
    <xdr:pic>
      <xdr:nvPicPr>
        <xdr:cNvPr id="407" name="ID_6FEFA4611A13429691CBF58AFC4185BF" descr="Screenshot_2025_0430_135929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6562725" y="132083810"/>
          <a:ext cx="10013950" cy="5191125"/>
        </a:xfrm>
        <a:prstGeom prst="rect">
          <a:avLst/>
        </a:prstGeom>
      </xdr:spPr>
    </xdr:pic>
  </etc:cellImage>
  <etc:cellImage>
    <xdr:pic>
      <xdr:nvPicPr>
        <xdr:cNvPr id="9" name="ID_6A63C16622D14A3F954E10104367DC10" descr="3e2616cfadb7404b880a2abe55eface7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4873625" y="7562850"/>
          <a:ext cx="10064750" cy="5407660"/>
        </a:xfrm>
        <a:prstGeom prst="rect">
          <a:avLst/>
        </a:prstGeom>
      </xdr:spPr>
    </xdr:pic>
  </etc:cellImage>
  <etc:cellImage>
    <xdr:pic>
      <xdr:nvPicPr>
        <xdr:cNvPr id="10" name="ID_9252B58F70F2405C8E803111E58BBA45" descr="IMG_20250506_093845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6686550" y="7600950"/>
          <a:ext cx="7546975" cy="10071735"/>
        </a:xfrm>
        <a:prstGeom prst="rect">
          <a:avLst/>
        </a:prstGeom>
      </xdr:spPr>
    </xdr:pic>
  </etc:cellImage>
  <etc:cellImage>
    <xdr:pic>
      <xdr:nvPicPr>
        <xdr:cNvPr id="11" name="ID_BCE59DC8DD704D7C8CC8CE12AEA81AFD" descr="83373d78a42d433aa44e8bbb599e5023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5549900" y="10353675"/>
          <a:ext cx="6864350" cy="3159760"/>
        </a:xfrm>
        <a:prstGeom prst="rect">
          <a:avLst/>
        </a:prstGeom>
      </xdr:spPr>
    </xdr:pic>
  </etc:cellImage>
  <etc:cellImage>
    <xdr:pic>
      <xdr:nvPicPr>
        <xdr:cNvPr id="13" name="ID_D66A1C82A10C4028951F68345E6819AA" descr="0264c46176a44f48a35a4194d0633ac2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6800850" y="10296525"/>
          <a:ext cx="6861175" cy="5150485"/>
        </a:xfrm>
        <a:prstGeom prst="rect">
          <a:avLst/>
        </a:prstGeom>
      </xdr:spPr>
    </xdr:pic>
  </etc:cellImage>
  <etc:cellImage>
    <xdr:pic>
      <xdr:nvPicPr>
        <xdr:cNvPr id="12" name="ID_EC88538CF34C4CF881112A4DB1E5F701" descr="2096819ab6e64904813c9309632cde2b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4654550" y="1870075"/>
          <a:ext cx="5601335" cy="10077450"/>
        </a:xfrm>
        <a:prstGeom prst="rect">
          <a:avLst/>
        </a:prstGeom>
      </xdr:spPr>
    </xdr:pic>
  </etc:cellImage>
  <etc:cellImage>
    <xdr:pic>
      <xdr:nvPicPr>
        <xdr:cNvPr id="14" name="ID_006BBA2A636E4D89A2200B8D99B01B03" descr="P_20250506_085126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6457950" y="2517775"/>
          <a:ext cx="10061575" cy="5670550"/>
        </a:xfrm>
        <a:prstGeom prst="rect">
          <a:avLst/>
        </a:prstGeom>
      </xdr:spPr>
    </xdr:pic>
  </etc:cellImage>
  <etc:cellImage>
    <xdr:pic>
      <xdr:nvPicPr>
        <xdr:cNvPr id="15" name="ID_98F37151889A4C6B860F2BE71E2864B9" descr="661e8cd721f74fed817b5b801f8b9dfb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4845050" y="3975100"/>
          <a:ext cx="5601335" cy="10077450"/>
        </a:xfrm>
        <a:prstGeom prst="rect">
          <a:avLst/>
        </a:prstGeom>
      </xdr:spPr>
    </xdr:pic>
  </etc:cellImage>
  <etc:cellImage>
    <xdr:pic>
      <xdr:nvPicPr>
        <xdr:cNvPr id="16" name="ID_602282BDEB174E4991DED2F5432835E3" descr="P_20250506_091737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6400800" y="4346575"/>
          <a:ext cx="10061575" cy="5676900"/>
        </a:xfrm>
        <a:prstGeom prst="rect">
          <a:avLst/>
        </a:prstGeom>
      </xdr:spPr>
    </xdr:pic>
  </etc:cellImage>
  <etc:cellImage>
    <xdr:pic>
      <xdr:nvPicPr>
        <xdr:cNvPr id="18" name="ID_A1CC8DEF5CF6484CB0D9F73691474216" descr="IMG_9448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 rot="16200000">
          <a:off x="7896860" y="51468020"/>
          <a:ext cx="1112520" cy="1490345"/>
        </a:xfrm>
        <a:prstGeom prst="rect">
          <a:avLst/>
        </a:prstGeom>
      </xdr:spPr>
    </xdr:pic>
  </etc:cellImage>
  <etc:cellImage>
    <xdr:pic>
      <xdr:nvPicPr>
        <xdr:cNvPr id="19" name="ID_DBF72357ABFB4815BCDCB1B9C27BE608" descr="DINGTALK_IM_3519064498.JPG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10186670" y="52532915"/>
          <a:ext cx="7560945" cy="1012571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<sst xmlns="http://schemas.openxmlformats.org/spreadsheetml/2006/main" count="320" uniqueCount="190">
  <si>
    <t>2025年5月6-13日职业卫生定期检测项目公示表</t>
  </si>
  <si>
    <t>序号</t>
  </si>
  <si>
    <t>报告编号</t>
  </si>
  <si>
    <t>用人单位名称</t>
  </si>
  <si>
    <t>受检地址</t>
  </si>
  <si>
    <t>联系人</t>
  </si>
  <si>
    <t>现场调查
人员</t>
  </si>
  <si>
    <t>调查时间</t>
  </si>
  <si>
    <t>现场采样/
检测人员</t>
  </si>
  <si>
    <t>采样时间</t>
  </si>
  <si>
    <t>用人单位采
样陪同人</t>
  </si>
  <si>
    <t>分析参与人</t>
  </si>
  <si>
    <t>报告签发
时间</t>
  </si>
  <si>
    <t>现场调查、现场采样、现场检测的图像影像</t>
  </si>
  <si>
    <t>备注</t>
  </si>
  <si>
    <t>KDZW250650</t>
  </si>
  <si>
    <t>连展科技电子（昆山）有限公司</t>
  </si>
  <si>
    <t>昆山市张浦镇花苑路2039号</t>
  </si>
  <si>
    <t>武拓奎</t>
  </si>
  <si>
    <t>浦宗浩,张梦磊</t>
  </si>
  <si>
    <t>李书芹、
左成静、
孙传甫</t>
  </si>
  <si>
    <t>KDZW250632</t>
  </si>
  <si>
    <t>张家港市马龙机械有限公司</t>
  </si>
  <si>
    <t>江苏省张家港市乐余镇稻麦良种场</t>
  </si>
  <si>
    <t>王昌龙</t>
  </si>
  <si>
    <t>杨建峰,朱素杰</t>
  </si>
  <si>
    <t>徐旖旎、陶玲琳、周丽</t>
  </si>
  <si>
    <t>KDZW250645</t>
  </si>
  <si>
    <t>常熟市龙腾焊材科技有限公司（药芯分厂）</t>
  </si>
  <si>
    <t>江苏省常熟市梅李镇通港工业园周师路18号</t>
  </si>
  <si>
    <t>刘学思</t>
  </si>
  <si>
    <t>苏嘉浩,张云龙</t>
  </si>
  <si>
    <t>KDZW250696</t>
  </si>
  <si>
    <t>张家港市海鹏新能源汽车销售服务有限公司</t>
  </si>
  <si>
    <t>江苏省张家港市杨舍镇民丰村（东区大道西侧、东二环路南侧）</t>
  </si>
  <si>
    <t>张文斌</t>
  </si>
  <si>
    <t>章子豪、叶帮伟、郭骏</t>
  </si>
  <si>
    <t>KDZW250714</t>
  </si>
  <si>
    <t>张家港市华锐机械有限公司</t>
  </si>
  <si>
    <t>江苏省张家港市南丰镇新杰村</t>
  </si>
  <si>
    <t>倪建华</t>
  </si>
  <si>
    <t>张文清,唐泽田</t>
  </si>
  <si>
    <t>章子豪、吴秋硕、叶帮伟</t>
  </si>
  <si>
    <t>KDZW250725</t>
  </si>
  <si>
    <t>苏州绚图纺织科技有限公司</t>
  </si>
  <si>
    <t>苏州市吴江区平望镇端市村海宏路1号</t>
  </si>
  <si>
    <t>陈厂</t>
  </si>
  <si>
    <t>高杨,张梦磊</t>
  </si>
  <si>
    <t>KDZW250715</t>
  </si>
  <si>
    <t>张家港富骏汽车销售服务有限公司</t>
  </si>
  <si>
    <t>江苏省张家港市经济技术开发区（南区）民丰村1</t>
  </si>
  <si>
    <t>黄园芳</t>
  </si>
  <si>
    <t>KDZW250651</t>
  </si>
  <si>
    <t>吴江市港园玻璃钢五金有限公司</t>
  </si>
  <si>
    <t>苏州市吴江区震泽镇八都前港村</t>
  </si>
  <si>
    <t>沈祖华</t>
  </si>
  <si>
    <t>徐旖旎、
程行行、周丽</t>
  </si>
  <si>
    <t>KDZW250631</t>
  </si>
  <si>
    <t>昆山恒瑞微电子科技有限公司</t>
  </si>
  <si>
    <t>江苏省昆山市张浦镇俱进路568号2号房</t>
  </si>
  <si>
    <t>华明</t>
  </si>
  <si>
    <t>浦宗浩,刘中凯</t>
  </si>
  <si>
    <t>KDZW250701</t>
  </si>
  <si>
    <t>太仓市雄瑞化纺有限公司</t>
  </si>
  <si>
    <t>江苏省太仓市璜泾镇新明村</t>
  </si>
  <si>
    <t>顾小姐</t>
  </si>
  <si>
    <t>浦宗浩,何帅</t>
  </si>
  <si>
    <t>KDZW250691</t>
  </si>
  <si>
    <t>宝得流体控制（苏州）有限公司</t>
  </si>
  <si>
    <t>江苏省苏州工业园区方洲路128号5号厂房</t>
  </si>
  <si>
    <t>周建兵</t>
  </si>
  <si>
    <t>2025-04-25、2025-04-29</t>
  </si>
  <si>
    <t>KDZW250741</t>
  </si>
  <si>
    <t>江苏景越塑料科技有限公司</t>
  </si>
  <si>
    <t>江苏省南通市海门区包场镇发展大道2277号</t>
  </si>
  <si>
    <t>陆金梅</t>
  </si>
  <si>
    <t>杨建峰,唐泽田</t>
  </si>
  <si>
    <t>/</t>
  </si>
  <si>
    <t>KDZW250730</t>
  </si>
  <si>
    <t>苏州宝优际科技股份有限公司</t>
  </si>
  <si>
    <t>江苏省苏州市相城区渭塘镇爱格豪路5号</t>
  </si>
  <si>
    <t>吕彦林</t>
  </si>
  <si>
    <t>KDZW250720</t>
  </si>
  <si>
    <t>无锡锐莱伯光电科技有限公司</t>
  </si>
  <si>
    <t>江苏省无锡市新吴区鸿运路168号</t>
  </si>
  <si>
    <t>梅喜松</t>
  </si>
  <si>
    <t>王倩、
程行行、周丽</t>
  </si>
  <si>
    <t>KDZW250561</t>
  </si>
  <si>
    <t>苏州爱德家居有限公司</t>
  </si>
  <si>
    <t>江苏省苏州市吴江区汾湖高新技术产业开发区伟明村东侧</t>
  </si>
  <si>
    <t>黄红涛</t>
  </si>
  <si>
    <t>杨建峰,苏嘉浩</t>
  </si>
  <si>
    <t>KDZW250668</t>
  </si>
  <si>
    <t>昆山华富新材料股份有限公司</t>
  </si>
  <si>
    <t>江苏省昆山市周市镇横长泾路588号</t>
  </si>
  <si>
    <t>宋建明</t>
  </si>
  <si>
    <t>KDZW250702</t>
  </si>
  <si>
    <t>苏州全波通信技术股份有限公司</t>
  </si>
  <si>
    <t>常熟市高新技术产业开发区黄浦江路152号</t>
  </si>
  <si>
    <t>蒋工</t>
  </si>
  <si>
    <t>王倩、
陶玲琳、周丽</t>
  </si>
  <si>
    <t>KDZW250733</t>
  </si>
  <si>
    <t>辉粒药业(苏州)有限公司</t>
  </si>
  <si>
    <t>江苏省苏州市工业园区星湖街218号C17楼五层</t>
  </si>
  <si>
    <t>薛晓鹏</t>
  </si>
  <si>
    <t>KDZW250686</t>
  </si>
  <si>
    <t>昆山英利悦电子有限公司</t>
  </si>
  <si>
    <t>昆山市玉山镇山淞路297号8号房</t>
  </si>
  <si>
    <t>蒋贵霞</t>
  </si>
  <si>
    <t>KDZW250249</t>
  </si>
  <si>
    <t>苏州金近幕墙有限公司</t>
  </si>
  <si>
    <t>江苏省苏州市相城区黄埭镇春兰路85号</t>
  </si>
  <si>
    <t>周斌</t>
  </si>
  <si>
    <t>KDZW250644</t>
  </si>
  <si>
    <t>昆山热映光电有限公司</t>
  </si>
  <si>
    <t>昆山市玉山镇台虹路20号</t>
  </si>
  <si>
    <t>欧阳欣</t>
  </si>
  <si>
    <t>KDZW250657</t>
  </si>
  <si>
    <t>江苏鑫州耐磨科技有限公司</t>
  </si>
  <si>
    <t>张家港市锦丰镇锦南路北侧</t>
  </si>
  <si>
    <t>秦平</t>
  </si>
  <si>
    <t>徐旖旎、
孙赛、周丽</t>
  </si>
  <si>
    <t>KDZW250735</t>
  </si>
  <si>
    <t>爱而泰可新材料(苏州)有限公司</t>
  </si>
  <si>
    <t>苏州市吴中区胥口镇胥江工业园东欣路199号</t>
  </si>
  <si>
    <t>王亚英</t>
  </si>
  <si>
    <t>KDZW250721</t>
  </si>
  <si>
    <t>苏州阿麦隆纺织科技有限公司</t>
  </si>
  <si>
    <t>苏州市吴江区盛泽镇圣塘村</t>
  </si>
  <si>
    <t>曾小容</t>
  </si>
  <si>
    <t>KDZW250723</t>
  </si>
  <si>
    <t>苏州美可川精密机械有限公司</t>
  </si>
  <si>
    <t>苏州市吴中区木渎镇钟塔路18-2号</t>
  </si>
  <si>
    <t>朱琦</t>
  </si>
  <si>
    <t>KDZW250671</t>
  </si>
  <si>
    <t>昆山畅博精密机械有限公司</t>
  </si>
  <si>
    <t>昆山市开发区杜鹃路123号6号房</t>
  </si>
  <si>
    <t>张天琴</t>
  </si>
  <si>
    <t>杨建峰,高杨</t>
  </si>
  <si>
    <t>KDZW250670</t>
  </si>
  <si>
    <t>昆山市恒旺五金厂</t>
  </si>
  <si>
    <t>昆山市陆家镇金阳东路99号8号房</t>
  </si>
  <si>
    <t>潘雪平</t>
  </si>
  <si>
    <t>KDZW250717</t>
  </si>
  <si>
    <t>常熟市盈丰化纤有限公司</t>
  </si>
  <si>
    <t>江苏省常熟市碧溪镇东张横塘村</t>
  </si>
  <si>
    <t>钱培新</t>
  </si>
  <si>
    <t>KDZW250747</t>
  </si>
  <si>
    <t>马斯利自动化技术(苏州)有限公司</t>
  </si>
  <si>
    <t>江苏省苏州市工业园区浦田路75号恒泰智造苏州纳米城五区一期25号楼1-101、2-201</t>
  </si>
  <si>
    <t>何秀琴</t>
  </si>
  <si>
    <t>KDZW250703</t>
  </si>
  <si>
    <t>美蓓亚电子科技（苏州）有限公司</t>
  </si>
  <si>
    <t>江苏省苏州市工业园区同胜路1号</t>
  </si>
  <si>
    <t>胡萍</t>
  </si>
  <si>
    <t>KDZW250687-1</t>
  </si>
  <si>
    <t>张家港市金陵纺织有限公司</t>
  </si>
  <si>
    <t>江苏省张家港市中华路117号</t>
  </si>
  <si>
    <t>高永圣</t>
  </si>
  <si>
    <t>KDZW250687-2</t>
  </si>
  <si>
    <t>江苏省张家港市解放路44号</t>
  </si>
  <si>
    <t>KDZW250710</t>
  </si>
  <si>
    <t>吉帝士电子(苏州)有限公司</t>
  </si>
  <si>
    <t>江苏省苏州市吴江区经济技术开发区庞金路888号</t>
  </si>
  <si>
    <t>庞小燕</t>
  </si>
  <si>
    <t>杨建峰,何帅</t>
  </si>
  <si>
    <t>KDZW250527</t>
  </si>
  <si>
    <t>苏州迈塔光电科技有限公司</t>
  </si>
  <si>
    <t>江苏省苏州市工业园区新昌路68号</t>
  </si>
  <si>
    <t>靳伟</t>
  </si>
  <si>
    <t>张文清,刘中凯</t>
  </si>
  <si>
    <t>KDZW250734</t>
  </si>
  <si>
    <t>昆山国力源通新能源科技有限公司</t>
  </si>
  <si>
    <t>江苏省昆山市水秀路1418号</t>
  </si>
  <si>
    <t>邵金柱</t>
  </si>
  <si>
    <t>KDZW250727</t>
  </si>
  <si>
    <t>常熟市普利胜无纺制品有限公司</t>
  </si>
  <si>
    <t>江苏省常熟市迎阳大道108号</t>
  </si>
  <si>
    <t>徐先生</t>
  </si>
  <si>
    <t>KDZW250748</t>
  </si>
  <si>
    <t>丽瀑光能(常熟)有限公司</t>
  </si>
  <si>
    <t>江苏省常熟市虞山高新技术产业园阳光大道9号</t>
  </si>
  <si>
    <t>钱立</t>
  </si>
  <si>
    <t>赵文涛,张文清</t>
  </si>
  <si>
    <t>KDZW250752</t>
  </si>
  <si>
    <t>张家港市挚轩塑料制品有限公司</t>
  </si>
  <si>
    <t>江苏省张家港市凤凰镇双龙路223号</t>
  </si>
  <si>
    <t>庞公正</t>
  </si>
  <si>
    <t>朱素杰,张云龙</t>
  </si>
  <si>
    <t>徐旖旎、王倩、周丽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</si>
</sst>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color theme="1"/>
      <name val="等线"/>
      <charset val="134"/>
      <scheme val="minor"/>
    </font>
    <font>
      <sz val="11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0"/>
      <color rgb="FF000000"/>
      <name val="宋体"/>
      <charset val="134"/>
    </font>
    <font>
      <sz val="10"/>
      <color rgb="FF000000"/>
      <name val="Times New Roman"/>
      <charset val="134"/>
    </font>
    <font>
      <sz val="10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3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1" xfId="0" applyFont="1" applyBorder="1">
      <alignment vertical="center"/>
    </xf>
    <xf numFmtId="0" fontId="1" fillId="0" borderId="0" xfId="0" applyFont="1" applyAlignment="1" applyProtection="1">
      <alignment vertical="center" wrapText="1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4" Type="http://schemas.openxmlformats.org/officeDocument/2006/relationships/image" Target="media/image74.jpeg"/><Relationship Id="rId73" Type="http://schemas.openxmlformats.org/officeDocument/2006/relationships/image" Target="media/image73.jpeg"/><Relationship Id="rId72" Type="http://schemas.openxmlformats.org/officeDocument/2006/relationships/image" Target="media/image72.jpeg"/><Relationship Id="rId71" Type="http://schemas.openxmlformats.org/officeDocument/2006/relationships/image" Target="media/image71.jpeg"/><Relationship Id="rId70" Type="http://schemas.openxmlformats.org/officeDocument/2006/relationships/image" Target="media/image70.jpeg"/><Relationship Id="rId7" Type="http://schemas.openxmlformats.org/officeDocument/2006/relationships/image" Target="media/image7.jpeg"/><Relationship Id="rId69" Type="http://schemas.openxmlformats.org/officeDocument/2006/relationships/image" Target="media/image69.jpeg"/><Relationship Id="rId68" Type="http://schemas.openxmlformats.org/officeDocument/2006/relationships/image" Target="media/image68.jpeg"/><Relationship Id="rId67" Type="http://schemas.openxmlformats.org/officeDocument/2006/relationships/image" Target="media/image67.jpeg"/><Relationship Id="rId66" Type="http://schemas.openxmlformats.org/officeDocument/2006/relationships/image" Target="media/image66.jpeg"/><Relationship Id="rId65" Type="http://schemas.openxmlformats.org/officeDocument/2006/relationships/image" Target="media/image65.jpeg"/><Relationship Id="rId64" Type="http://schemas.openxmlformats.org/officeDocument/2006/relationships/image" Target="media/image64.png"/><Relationship Id="rId63" Type="http://schemas.openxmlformats.org/officeDocument/2006/relationships/image" Target="media/image63.jpeg"/><Relationship Id="rId62" Type="http://schemas.openxmlformats.org/officeDocument/2006/relationships/image" Target="media/image62.jpeg"/><Relationship Id="rId61" Type="http://schemas.openxmlformats.org/officeDocument/2006/relationships/image" Target="media/image61.jpeg"/><Relationship Id="rId60" Type="http://schemas.openxmlformats.org/officeDocument/2006/relationships/image" Target="media/image60.jpeg"/><Relationship Id="rId6" Type="http://schemas.openxmlformats.org/officeDocument/2006/relationships/image" Target="media/image6.jpeg"/><Relationship Id="rId59" Type="http://schemas.openxmlformats.org/officeDocument/2006/relationships/image" Target="media/image59.jpeg"/><Relationship Id="rId58" Type="http://schemas.openxmlformats.org/officeDocument/2006/relationships/image" Target="media/image58.jpeg"/><Relationship Id="rId57" Type="http://schemas.openxmlformats.org/officeDocument/2006/relationships/image" Target="media/image57.jpeg"/><Relationship Id="rId56" Type="http://schemas.openxmlformats.org/officeDocument/2006/relationships/image" Target="media/image56.jpeg"/><Relationship Id="rId55" Type="http://schemas.openxmlformats.org/officeDocument/2006/relationships/image" Target="media/image55.jpeg"/><Relationship Id="rId54" Type="http://schemas.openxmlformats.org/officeDocument/2006/relationships/image" Target="media/image54.jpeg"/><Relationship Id="rId53" Type="http://schemas.openxmlformats.org/officeDocument/2006/relationships/image" Target="media/image53.jpeg"/><Relationship Id="rId52" Type="http://schemas.openxmlformats.org/officeDocument/2006/relationships/image" Target="media/image52.jpeg"/><Relationship Id="rId51" Type="http://schemas.openxmlformats.org/officeDocument/2006/relationships/image" Target="media/image51.jpeg"/><Relationship Id="rId50" Type="http://schemas.openxmlformats.org/officeDocument/2006/relationships/image" Target="media/image50.jpeg"/><Relationship Id="rId5" Type="http://schemas.openxmlformats.org/officeDocument/2006/relationships/image" Target="media/image5.jpeg"/><Relationship Id="rId49" Type="http://schemas.openxmlformats.org/officeDocument/2006/relationships/image" Target="media/image49.jpeg"/><Relationship Id="rId48" Type="http://schemas.openxmlformats.org/officeDocument/2006/relationships/image" Target="media/image48.jpeg"/><Relationship Id="rId47" Type="http://schemas.openxmlformats.org/officeDocument/2006/relationships/image" Target="media/image47.jpeg"/><Relationship Id="rId46" Type="http://schemas.openxmlformats.org/officeDocument/2006/relationships/image" Target="media/image46.jpeg"/><Relationship Id="rId45" Type="http://schemas.openxmlformats.org/officeDocument/2006/relationships/image" Target="media/image45.jpeg"/><Relationship Id="rId44" Type="http://schemas.openxmlformats.org/officeDocument/2006/relationships/image" Target="media/image44.jpeg"/><Relationship Id="rId43" Type="http://schemas.openxmlformats.org/officeDocument/2006/relationships/image" Target="media/image43.jpeg"/><Relationship Id="rId42" Type="http://schemas.openxmlformats.org/officeDocument/2006/relationships/image" Target="media/image42.jpeg"/><Relationship Id="rId41" Type="http://schemas.openxmlformats.org/officeDocument/2006/relationships/image" Target="media/image41.jpeg"/><Relationship Id="rId40" Type="http://schemas.openxmlformats.org/officeDocument/2006/relationships/image" Target="media/image40.jpeg"/><Relationship Id="rId4" Type="http://schemas.openxmlformats.org/officeDocument/2006/relationships/image" Target="media/image4.jpeg"/><Relationship Id="rId39" Type="http://schemas.openxmlformats.org/officeDocument/2006/relationships/image" Target="media/image39.jpeg"/><Relationship Id="rId38" Type="http://schemas.openxmlformats.org/officeDocument/2006/relationships/image" Target="media/image38.jpeg"/><Relationship Id="rId37" Type="http://schemas.openxmlformats.org/officeDocument/2006/relationships/image" Target="media/image37.jpeg"/><Relationship Id="rId36" Type="http://schemas.openxmlformats.org/officeDocument/2006/relationships/image" Target="media/image36.jpeg"/><Relationship Id="rId35" Type="http://schemas.openxmlformats.org/officeDocument/2006/relationships/image" Target="media/image35.jpeg"/><Relationship Id="rId34" Type="http://schemas.openxmlformats.org/officeDocument/2006/relationships/image" Target="media/image34.jpeg"/><Relationship Id="rId33" Type="http://schemas.openxmlformats.org/officeDocument/2006/relationships/image" Target="media/image33.jpeg"/><Relationship Id="rId32" Type="http://schemas.openxmlformats.org/officeDocument/2006/relationships/image" Target="media/image32.jpeg"/><Relationship Id="rId31" Type="http://schemas.openxmlformats.org/officeDocument/2006/relationships/image" Target="media/image31.jpeg"/><Relationship Id="rId30" Type="http://schemas.openxmlformats.org/officeDocument/2006/relationships/image" Target="media/image30.jpeg"/><Relationship Id="rId3" Type="http://schemas.openxmlformats.org/officeDocument/2006/relationships/image" Target="media/image3.jpe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0"/>
  <sheetViews>
    <sheetView tabSelected="1" zoomScale="85" zoomScaleNormal="85" workbookViewId="0">
      <selection activeCell="U4" sqref="U4"/>
    </sheetView>
  </sheetViews>
  <sheetFormatPr defaultColWidth="9" defaultRowHeight="13.5" customHeight="1"/>
  <cols>
    <col min="1" max="1" width="3.375" style="1" customWidth="1"/>
    <col min="2" max="2" width="12.1416666666667" style="1" customWidth="1"/>
    <col min="3" max="3" width="12.75" style="1" customWidth="1"/>
    <col min="4" max="4" width="10.625" style="1" customWidth="1"/>
    <col min="5" max="5" width="7.5" style="1" customWidth="1"/>
    <col min="6" max="6" width="8.375" style="1" customWidth="1"/>
    <col min="7" max="7" width="11.2666666666667" style="1" customWidth="1"/>
    <col min="8" max="8" width="10" style="1" customWidth="1"/>
    <col min="9" max="9" width="12.125" style="1" customWidth="1"/>
    <col min="10" max="10" width="7.71666666666667" style="1" hidden="1" customWidth="1"/>
    <col min="11" max="11" width="10.625" style="1" hidden="1" customWidth="1"/>
    <col min="12" max="12" width="11.125" style="2" customWidth="1"/>
    <col min="13" max="14" width="23.25" style="1" customWidth="1"/>
    <col min="15" max="15" width="4.25" style="2" customWidth="1"/>
    <col min="16" max="16384" width="9" style="1"/>
  </cols>
  <sheetData>
    <row r="1" s="1" customFormat="1" ht="36" customHeight="1" spans="1:15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55" customHeight="1" spans="1:18">
      <c r="A2" s="4" t="s">
        <v>1</v>
      </c>
      <c r="B2" s="5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5" t="s">
        <v>12</v>
      </c>
      <c r="M2" s="4" t="s">
        <v>13</v>
      </c>
      <c r="N2" s="4"/>
      <c r="O2" s="5" t="s">
        <v>14</v>
      </c>
      <c r="R2" s="18"/>
    </row>
    <row r="3" s="2" customFormat="1" ht="120" customHeight="1" spans="1:15">
      <c r="A3" s="6">
        <v>1</v>
      </c>
      <c r="B3" s="7" t="s">
        <v>15</v>
      </c>
      <c r="C3" s="6" t="s">
        <v>16</v>
      </c>
      <c r="D3" s="8" t="s">
        <v>17</v>
      </c>
      <c r="E3" s="6" t="s">
        <v>18</v>
      </c>
      <c r="F3" s="9" t="s">
        <v>19</v>
      </c>
      <c r="G3" s="10">
        <v>45761</v>
      </c>
      <c r="H3" s="11" t="s">
        <v>19</v>
      </c>
      <c r="I3" s="10">
        <v>45764</v>
      </c>
      <c r="J3" s="12" t="s">
        <v>18</v>
      </c>
      <c r="K3" s="11" t="s">
        <v>20</v>
      </c>
      <c r="L3" s="13">
        <v>45783</v>
      </c>
      <c r="M3" s="14" t="str">
        <f>_xlfn.DISPIMG("ID_9CDDF400A2B147CAB9190F7C48D7FEAE",1)</f>
        <v>=DISPIMG("ID_9CDDF400A2B147CAB9190F7C48D7FEAE",1)</v>
      </c>
      <c r="N3" s="14" t="str">
        <f>_xlfn.DISPIMG("ID_03867633E7AB434C93DB02375DCA3A83",1)</f>
        <v>=DISPIMG("ID_03867633E7AB434C93DB02375DCA3A83",1)</v>
      </c>
      <c r="O3" s="7"/>
    </row>
    <row r="4" s="2" customFormat="1" ht="120" customHeight="1" spans="1:15">
      <c r="A4" s="6">
        <v>2</v>
      </c>
      <c r="B4" s="7" t="s">
        <v>21</v>
      </c>
      <c r="C4" s="6" t="s">
        <v>22</v>
      </c>
      <c r="D4" s="8" t="s">
        <v>23</v>
      </c>
      <c r="E4" s="6" t="s">
        <v>24</v>
      </c>
      <c r="F4" s="9" t="s">
        <v>25</v>
      </c>
      <c r="G4" s="10">
        <v>45761</v>
      </c>
      <c r="H4" s="11" t="s">
        <v>25</v>
      </c>
      <c r="I4" s="10">
        <v>45770</v>
      </c>
      <c r="J4" s="12" t="s">
        <v>24</v>
      </c>
      <c r="K4" s="11" t="s">
        <v>26</v>
      </c>
      <c r="L4" s="13">
        <v>45783</v>
      </c>
      <c r="M4" s="14" t="str">
        <f>_xlfn.DISPIMG("ID_4397A7165C30420AAB30EE7CBE3D6047",1)</f>
        <v>=DISPIMG("ID_4397A7165C30420AAB30EE7CBE3D6047",1)</v>
      </c>
      <c r="N4" s="14" t="str">
        <f>_xlfn.DISPIMG("ID_3B56192ED9CB4212B9641B309F2EDAC3",1)</f>
        <v>=DISPIMG("ID_3B56192ED9CB4212B9641B309F2EDAC3",1)</v>
      </c>
      <c r="O4" s="7"/>
    </row>
    <row r="5" s="2" customFormat="1" ht="120" customHeight="1" spans="1:15">
      <c r="A5" s="6">
        <v>3</v>
      </c>
      <c r="B5" s="7" t="s">
        <v>27</v>
      </c>
      <c r="C5" s="6" t="s">
        <v>28</v>
      </c>
      <c r="D5" s="8" t="s">
        <v>29</v>
      </c>
      <c r="E5" s="6" t="s">
        <v>30</v>
      </c>
      <c r="F5" s="9" t="s">
        <v>31</v>
      </c>
      <c r="G5" s="10">
        <v>45768</v>
      </c>
      <c r="H5" s="11" t="s">
        <v>31</v>
      </c>
      <c r="I5" s="10">
        <v>45768</v>
      </c>
      <c r="J5" s="12" t="s">
        <v>30</v>
      </c>
      <c r="K5" s="11" t="s">
        <v>26</v>
      </c>
      <c r="L5" s="13">
        <v>45783</v>
      </c>
      <c r="M5" s="14" t="str">
        <f>_xlfn.DISPIMG("ID_9FCC483CD76E45FDA3409120DFA0043D",1)</f>
        <v>=DISPIMG("ID_9FCC483CD76E45FDA3409120DFA0043D",1)</v>
      </c>
      <c r="N5" s="14" t="str">
        <f>_xlfn.DISPIMG("ID_3EE663A5D6914B47B6B5C91DFA72692C",1)</f>
        <v>=DISPIMG("ID_3EE663A5D6914B47B6B5C91DFA72692C",1)</v>
      </c>
      <c r="O5" s="7"/>
    </row>
    <row r="6" s="2" customFormat="1" ht="120" customHeight="1" spans="1:15">
      <c r="A6" s="6">
        <v>4</v>
      </c>
      <c r="B6" s="7" t="s">
        <v>32</v>
      </c>
      <c r="C6" s="6" t="s">
        <v>33</v>
      </c>
      <c r="D6" s="8" t="s">
        <v>34</v>
      </c>
      <c r="E6" s="6" t="s">
        <v>35</v>
      </c>
      <c r="F6" s="9" t="s">
        <v>25</v>
      </c>
      <c r="G6" s="10">
        <v>45761</v>
      </c>
      <c r="H6" s="11" t="s">
        <v>25</v>
      </c>
      <c r="I6" s="10">
        <v>45770</v>
      </c>
      <c r="J6" s="12" t="s">
        <v>35</v>
      </c>
      <c r="K6" s="11" t="s">
        <v>36</v>
      </c>
      <c r="L6" s="13">
        <v>45783</v>
      </c>
      <c r="M6" s="14" t="str">
        <f>_xlfn.DISPIMG("ID_EF8C8512CD884601B688F6A3D7C53503",1)</f>
        <v>=DISPIMG("ID_EF8C8512CD884601B688F6A3D7C53503",1)</v>
      </c>
      <c r="N6" s="14" t="str">
        <f>_xlfn.DISPIMG("ID_54A5276A2A4B4ACD9A7FD2B083AFDAE2",1)</f>
        <v>=DISPIMG("ID_54A5276A2A4B4ACD9A7FD2B083AFDAE2",1)</v>
      </c>
      <c r="O6" s="7"/>
    </row>
    <row r="7" s="2" customFormat="1" ht="120" customHeight="1" spans="1:15">
      <c r="A7" s="6">
        <v>5</v>
      </c>
      <c r="B7" s="7" t="s">
        <v>37</v>
      </c>
      <c r="C7" s="6" t="s">
        <v>38</v>
      </c>
      <c r="D7" s="8" t="s">
        <v>39</v>
      </c>
      <c r="E7" s="6" t="s">
        <v>40</v>
      </c>
      <c r="F7" s="9" t="s">
        <v>41</v>
      </c>
      <c r="G7" s="10">
        <v>45771</v>
      </c>
      <c r="H7" s="11" t="s">
        <v>41</v>
      </c>
      <c r="I7" s="10">
        <v>45774</v>
      </c>
      <c r="J7" s="12" t="s">
        <v>40</v>
      </c>
      <c r="K7" s="11" t="s">
        <v>42</v>
      </c>
      <c r="L7" s="13">
        <v>45783</v>
      </c>
      <c r="M7" s="15" t="str">
        <f>_xlfn.DISPIMG("ID_3802AAFCC6D84D028D63F7D2D171D948",1)</f>
        <v>=DISPIMG("ID_3802AAFCC6D84D028D63F7D2D171D948",1)</v>
      </c>
      <c r="N7" s="14" t="str">
        <f>_xlfn.DISPIMG("ID_730DE573EEE14BACA5B1012BD65A2D71",1)</f>
        <v>=DISPIMG("ID_730DE573EEE14BACA5B1012BD65A2D71",1)</v>
      </c>
      <c r="O7" s="7"/>
    </row>
    <row r="8" s="2" customFormat="1" ht="120" customHeight="1" spans="1:15">
      <c r="A8" s="6">
        <v>6</v>
      </c>
      <c r="B8" s="7" t="s">
        <v>43</v>
      </c>
      <c r="C8" s="6" t="s">
        <v>44</v>
      </c>
      <c r="D8" s="8" t="s">
        <v>45</v>
      </c>
      <c r="E8" s="6" t="s">
        <v>46</v>
      </c>
      <c r="F8" s="9" t="s">
        <v>47</v>
      </c>
      <c r="G8" s="10">
        <v>45764</v>
      </c>
      <c r="H8" s="11" t="s">
        <v>47</v>
      </c>
      <c r="I8" s="10">
        <v>45774</v>
      </c>
      <c r="J8" s="12" t="s">
        <v>46</v>
      </c>
      <c r="K8" s="11" t="s">
        <v>20</v>
      </c>
      <c r="L8" s="13">
        <v>45783</v>
      </c>
      <c r="M8" s="14" t="str">
        <f>_xlfn.DISPIMG("ID_50D2C6FAE771478C9E7CC66909739436",1)</f>
        <v>=DISPIMG("ID_50D2C6FAE771478C9E7CC66909739436",1)</v>
      </c>
      <c r="N8" s="14" t="str">
        <f>_xlfn.DISPIMG("ID_858D7327D3E4474782A5F05A24F4BB42",1)</f>
        <v>=DISPIMG("ID_858D7327D3E4474782A5F05A24F4BB42",1)</v>
      </c>
      <c r="O8" s="7"/>
    </row>
    <row r="9" s="2" customFormat="1" ht="120" customHeight="1" spans="1:15">
      <c r="A9" s="6">
        <v>7</v>
      </c>
      <c r="B9" s="7" t="s">
        <v>48</v>
      </c>
      <c r="C9" s="6" t="s">
        <v>49</v>
      </c>
      <c r="D9" s="8" t="s">
        <v>50</v>
      </c>
      <c r="E9" s="6" t="s">
        <v>51</v>
      </c>
      <c r="F9" s="9" t="s">
        <v>41</v>
      </c>
      <c r="G9" s="10">
        <v>45772</v>
      </c>
      <c r="H9" s="11" t="s">
        <v>41</v>
      </c>
      <c r="I9" s="10">
        <v>45774</v>
      </c>
      <c r="J9" s="12" t="s">
        <v>51</v>
      </c>
      <c r="K9" s="11" t="s">
        <v>20</v>
      </c>
      <c r="L9" s="13">
        <v>45783</v>
      </c>
      <c r="M9" s="14" t="str">
        <f>_xlfn.DISPIMG("ID_74701C7A3AEC4E978ED2D4582D05AA00",1)</f>
        <v>=DISPIMG("ID_74701C7A3AEC4E978ED2D4582D05AA00",1)</v>
      </c>
      <c r="N9" s="14" t="str">
        <f>_xlfn.DISPIMG("ID_18BAA680D8134B39BD649672608A280D",1)</f>
        <v>=DISPIMG("ID_18BAA680D8134B39BD649672608A280D",1)</v>
      </c>
      <c r="O9" s="7"/>
    </row>
    <row r="10" s="2" customFormat="1" ht="120" customHeight="1" spans="1:15">
      <c r="A10" s="6">
        <v>8</v>
      </c>
      <c r="B10" s="7" t="s">
        <v>52</v>
      </c>
      <c r="C10" s="6" t="s">
        <v>53</v>
      </c>
      <c r="D10" s="8" t="s">
        <v>54</v>
      </c>
      <c r="E10" s="6" t="s">
        <v>55</v>
      </c>
      <c r="F10" s="9" t="s">
        <v>47</v>
      </c>
      <c r="G10" s="10">
        <v>45764</v>
      </c>
      <c r="H10" s="11" t="s">
        <v>47</v>
      </c>
      <c r="I10" s="10">
        <v>45774</v>
      </c>
      <c r="J10" s="12" t="s">
        <v>55</v>
      </c>
      <c r="K10" s="11" t="s">
        <v>56</v>
      </c>
      <c r="L10" s="13">
        <v>45783</v>
      </c>
      <c r="M10" s="14" t="str">
        <f>_xlfn.DISPIMG("ID_F19AC5E85B48407DB994315D376EACAD",1)</f>
        <v>=DISPIMG("ID_F19AC5E85B48407DB994315D376EACAD",1)</v>
      </c>
      <c r="N10" s="14" t="str">
        <f>_xlfn.DISPIMG("ID_5BAF9C2D9AB646EC96E71987B166060D",1)</f>
        <v>=DISPIMG("ID_5BAF9C2D9AB646EC96E71987B166060D",1)</v>
      </c>
      <c r="O10" s="7"/>
    </row>
    <row r="11" s="2" customFormat="1" ht="120" customHeight="1" spans="1:15">
      <c r="A11" s="6">
        <v>9</v>
      </c>
      <c r="B11" s="7" t="s">
        <v>57</v>
      </c>
      <c r="C11" s="6" t="s">
        <v>58</v>
      </c>
      <c r="D11" s="8" t="s">
        <v>59</v>
      </c>
      <c r="E11" s="6" t="s">
        <v>60</v>
      </c>
      <c r="F11" s="9" t="s">
        <v>61</v>
      </c>
      <c r="G11" s="10">
        <v>45770</v>
      </c>
      <c r="H11" s="11" t="s">
        <v>61</v>
      </c>
      <c r="I11" s="10">
        <v>45772</v>
      </c>
      <c r="J11" s="12" t="s">
        <v>60</v>
      </c>
      <c r="K11" s="11" t="s">
        <v>26</v>
      </c>
      <c r="L11" s="13">
        <v>45783</v>
      </c>
      <c r="M11" s="14" t="str">
        <f>_xlfn.DISPIMG("ID_C0BA1DA2D66D4A6A82BFBAA3DEFC1EE7",1)</f>
        <v>=DISPIMG("ID_C0BA1DA2D66D4A6A82BFBAA3DEFC1EE7",1)</v>
      </c>
      <c r="N11" s="14" t="str">
        <f>_xlfn.DISPIMG("ID_62235EA5FA39483AA6A40BA212FF1064",1)</f>
        <v>=DISPIMG("ID_62235EA5FA39483AA6A40BA212FF1064",1)</v>
      </c>
      <c r="O11" s="7"/>
    </row>
    <row r="12" s="2" customFormat="1" ht="120" customHeight="1" spans="1:15">
      <c r="A12" s="6">
        <v>10</v>
      </c>
      <c r="B12" s="7" t="s">
        <v>62</v>
      </c>
      <c r="C12" s="6" t="s">
        <v>63</v>
      </c>
      <c r="D12" s="8" t="s">
        <v>64</v>
      </c>
      <c r="E12" s="6" t="s">
        <v>65</v>
      </c>
      <c r="F12" s="9" t="s">
        <v>66</v>
      </c>
      <c r="G12" s="10">
        <v>45768</v>
      </c>
      <c r="H12" s="11" t="s">
        <v>66</v>
      </c>
      <c r="I12" s="10">
        <v>45771</v>
      </c>
      <c r="J12" s="12" t="s">
        <v>65</v>
      </c>
      <c r="K12" s="11" t="s">
        <v>56</v>
      </c>
      <c r="L12" s="13">
        <v>45783</v>
      </c>
      <c r="M12" s="14" t="str">
        <f>_xlfn.DISPIMG("ID_7E4CE79C45894A4AAB10B0F9CA7DF67A",1)</f>
        <v>=DISPIMG("ID_7E4CE79C45894A4AAB10B0F9CA7DF67A",1)</v>
      </c>
      <c r="N12" s="14" t="str">
        <f>_xlfn.DISPIMG("ID_B4286545132745F69CC4BCB2817CA0E3",1)</f>
        <v>=DISPIMG("ID_B4286545132745F69CC4BCB2817CA0E3",1)</v>
      </c>
      <c r="O12" s="7"/>
    </row>
    <row r="13" s="2" customFormat="1" ht="120" customHeight="1" spans="1:15">
      <c r="A13" s="6">
        <v>11</v>
      </c>
      <c r="B13" s="7" t="s">
        <v>67</v>
      </c>
      <c r="C13" s="6" t="s">
        <v>68</v>
      </c>
      <c r="D13" s="8" t="s">
        <v>69</v>
      </c>
      <c r="E13" s="6" t="s">
        <v>70</v>
      </c>
      <c r="F13" s="9" t="s">
        <v>41</v>
      </c>
      <c r="G13" s="10">
        <v>45771</v>
      </c>
      <c r="H13" s="11" t="s">
        <v>41</v>
      </c>
      <c r="I13" s="10" t="s">
        <v>71</v>
      </c>
      <c r="J13" s="12" t="s">
        <v>70</v>
      </c>
      <c r="K13" s="11" t="s">
        <v>20</v>
      </c>
      <c r="L13" s="13">
        <v>45783</v>
      </c>
      <c r="M13" s="14" t="str">
        <f>_xlfn.DISPIMG("ID_B4009304CCAF4A87908C9E99ECB120ED",1)</f>
        <v>=DISPIMG("ID_B4009304CCAF4A87908C9E99ECB120ED",1)</v>
      </c>
      <c r="N13" s="14" t="str">
        <f>_xlfn.DISPIMG("ID_99DE04AF795D4EA19F5B29381C8011CF",1)</f>
        <v>=DISPIMG("ID_99DE04AF795D4EA19F5B29381C8011CF",1)</v>
      </c>
      <c r="O13" s="7"/>
    </row>
    <row r="14" s="2" customFormat="1" ht="120" customHeight="1" spans="1:15">
      <c r="A14" s="6">
        <v>12</v>
      </c>
      <c r="B14" s="7" t="s">
        <v>72</v>
      </c>
      <c r="C14" s="6" t="s">
        <v>73</v>
      </c>
      <c r="D14" s="8" t="s">
        <v>74</v>
      </c>
      <c r="E14" s="6" t="s">
        <v>75</v>
      </c>
      <c r="F14" s="9" t="s">
        <v>76</v>
      </c>
      <c r="G14" s="10">
        <v>45775</v>
      </c>
      <c r="H14" s="11" t="s">
        <v>76</v>
      </c>
      <c r="I14" s="10">
        <v>45776</v>
      </c>
      <c r="J14" s="12" t="s">
        <v>75</v>
      </c>
      <c r="K14" s="11" t="s">
        <v>77</v>
      </c>
      <c r="L14" s="13">
        <v>45783</v>
      </c>
      <c r="M14" s="14" t="str">
        <f>_xlfn.DISPIMG("ID_5890F9AA8C404EA49863A456198E8328",1)</f>
        <v>=DISPIMG("ID_5890F9AA8C404EA49863A456198E8328",1)</v>
      </c>
      <c r="N14" s="14" t="str">
        <f>_xlfn.DISPIMG("ID_C2829AF930D14EC1A7C507F2C4C88137",1)</f>
        <v>=DISPIMG("ID_C2829AF930D14EC1A7C507F2C4C88137",1)</v>
      </c>
      <c r="O14" s="7"/>
    </row>
    <row r="15" s="2" customFormat="1" ht="120" customHeight="1" spans="1:15">
      <c r="A15" s="6">
        <v>13</v>
      </c>
      <c r="B15" s="7" t="s">
        <v>78</v>
      </c>
      <c r="C15" s="6" t="s">
        <v>79</v>
      </c>
      <c r="D15" s="8" t="s">
        <v>80</v>
      </c>
      <c r="E15" s="6" t="s">
        <v>81</v>
      </c>
      <c r="F15" s="9" t="s">
        <v>66</v>
      </c>
      <c r="G15" s="10">
        <v>45768</v>
      </c>
      <c r="H15" s="11" t="s">
        <v>66</v>
      </c>
      <c r="I15" s="10">
        <v>45774</v>
      </c>
      <c r="J15" s="12" t="s">
        <v>81</v>
      </c>
      <c r="K15" s="11" t="s">
        <v>77</v>
      </c>
      <c r="L15" s="13">
        <v>45783</v>
      </c>
      <c r="M15" s="14" t="str">
        <f>_xlfn.DISPIMG("ID_0D06754486074FDB95B574CEF2EC448F",1)</f>
        <v>=DISPIMG("ID_0D06754486074FDB95B574CEF2EC448F",1)</v>
      </c>
      <c r="N15" s="14" t="str">
        <f>_xlfn.DISPIMG("ID_5F3500D9D8154D47B59D39DE9731FF09",1)</f>
        <v>=DISPIMG("ID_5F3500D9D8154D47B59D39DE9731FF09",1)</v>
      </c>
      <c r="O15" s="7"/>
    </row>
    <row r="16" s="2" customFormat="1" ht="120" customHeight="1" spans="1:15">
      <c r="A16" s="6">
        <v>14</v>
      </c>
      <c r="B16" s="7" t="s">
        <v>82</v>
      </c>
      <c r="C16" s="6" t="s">
        <v>83</v>
      </c>
      <c r="D16" s="8" t="s">
        <v>84</v>
      </c>
      <c r="E16" s="6" t="s">
        <v>85</v>
      </c>
      <c r="F16" s="9" t="s">
        <v>66</v>
      </c>
      <c r="G16" s="10">
        <v>45764</v>
      </c>
      <c r="H16" s="11" t="s">
        <v>66</v>
      </c>
      <c r="I16" s="10">
        <v>45775</v>
      </c>
      <c r="J16" s="12" t="s">
        <v>85</v>
      </c>
      <c r="K16" s="11" t="s">
        <v>86</v>
      </c>
      <c r="L16" s="13">
        <v>45783</v>
      </c>
      <c r="M16" s="14" t="str">
        <f>_xlfn.DISPIMG("ID_28CA7A55157D4A518FA51836180DC30A",1)</f>
        <v>=DISPIMG("ID_28CA7A55157D4A518FA51836180DC30A",1)</v>
      </c>
      <c r="N16" s="14" t="str">
        <f>_xlfn.DISPIMG("ID_C7610A17B7E04AA0A6B84D08956D7F20",1)</f>
        <v>=DISPIMG("ID_C7610A17B7E04AA0A6B84D08956D7F20",1)</v>
      </c>
      <c r="O16" s="7"/>
    </row>
    <row r="17" s="2" customFormat="1" ht="120" customHeight="1" spans="1:15">
      <c r="A17" s="6">
        <v>15</v>
      </c>
      <c r="B17" s="7" t="s">
        <v>87</v>
      </c>
      <c r="C17" s="6" t="s">
        <v>88</v>
      </c>
      <c r="D17" s="8" t="s">
        <v>89</v>
      </c>
      <c r="E17" s="6" t="s">
        <v>90</v>
      </c>
      <c r="F17" s="9" t="s">
        <v>91</v>
      </c>
      <c r="G17" s="10">
        <v>45775</v>
      </c>
      <c r="H17" s="11" t="s">
        <v>91</v>
      </c>
      <c r="I17" s="10">
        <v>45777</v>
      </c>
      <c r="J17" s="12" t="s">
        <v>90</v>
      </c>
      <c r="K17" s="11" t="s">
        <v>26</v>
      </c>
      <c r="L17" s="13">
        <v>45784</v>
      </c>
      <c r="M17" s="14" t="str">
        <f>_xlfn.DISPIMG("ID_A71A54A85BD24119BB476C73B595B7C3",1)</f>
        <v>=DISPIMG("ID_A71A54A85BD24119BB476C73B595B7C3",1)</v>
      </c>
      <c r="N17" s="14" t="str">
        <f>_xlfn.DISPIMG("ID_00FFD6372C2B48F8A41E54D288BA01CE",1)</f>
        <v>=DISPIMG("ID_00FFD6372C2B48F8A41E54D288BA01CE",1)</v>
      </c>
      <c r="O17" s="7"/>
    </row>
    <row r="18" s="2" customFormat="1" ht="120" customHeight="1" spans="1:15">
      <c r="A18" s="6">
        <v>16</v>
      </c>
      <c r="B18" s="7" t="s">
        <v>92</v>
      </c>
      <c r="C18" s="6" t="s">
        <v>93</v>
      </c>
      <c r="D18" s="8" t="s">
        <v>94</v>
      </c>
      <c r="E18" s="6" t="s">
        <v>95</v>
      </c>
      <c r="F18" s="9" t="s">
        <v>66</v>
      </c>
      <c r="G18" s="10">
        <v>45774</v>
      </c>
      <c r="H18" s="11" t="s">
        <v>66</v>
      </c>
      <c r="I18" s="10">
        <v>45777</v>
      </c>
      <c r="J18" s="12" t="s">
        <v>95</v>
      </c>
      <c r="K18" s="11" t="s">
        <v>20</v>
      </c>
      <c r="L18" s="13">
        <v>45783</v>
      </c>
      <c r="M18" s="14" t="str">
        <f>_xlfn.DISPIMG("ID_2C334ABB283A4ACA9216DFCA64B66D02",1)</f>
        <v>=DISPIMG("ID_2C334ABB283A4ACA9216DFCA64B66D02",1)</v>
      </c>
      <c r="N18" s="14" t="str">
        <f>_xlfn.DISPIMG("ID_0795A1EDBDAC47C2A10ABFAA837F6815",1)</f>
        <v>=DISPIMG("ID_0795A1EDBDAC47C2A10ABFAA837F6815",1)</v>
      </c>
      <c r="O18" s="7"/>
    </row>
    <row r="19" s="2" customFormat="1" ht="120" customHeight="1" spans="1:15">
      <c r="A19" s="6">
        <v>17</v>
      </c>
      <c r="B19" s="7" t="s">
        <v>96</v>
      </c>
      <c r="C19" s="6" t="s">
        <v>97</v>
      </c>
      <c r="D19" s="8" t="s">
        <v>98</v>
      </c>
      <c r="E19" s="6" t="s">
        <v>99</v>
      </c>
      <c r="F19" s="9" t="s">
        <v>47</v>
      </c>
      <c r="G19" s="10">
        <v>45768</v>
      </c>
      <c r="H19" s="11" t="s">
        <v>47</v>
      </c>
      <c r="I19" s="10">
        <v>45772</v>
      </c>
      <c r="J19" s="12" t="s">
        <v>99</v>
      </c>
      <c r="K19" s="11" t="s">
        <v>100</v>
      </c>
      <c r="L19" s="13">
        <v>45783</v>
      </c>
      <c r="M19" s="14" t="str">
        <f>_xlfn.DISPIMG("ID_34FF6A2FF2E8432FBC206E87BDF3DD78",1)</f>
        <v>=DISPIMG("ID_34FF6A2FF2E8432FBC206E87BDF3DD78",1)</v>
      </c>
      <c r="N19" s="14" t="str">
        <f>_xlfn.DISPIMG("ID_7CF756C45F74406C97183ABC857AD8E7",1)</f>
        <v>=DISPIMG("ID_7CF756C45F74406C97183ABC857AD8E7",1)</v>
      </c>
      <c r="O19" s="7"/>
    </row>
    <row r="20" s="2" customFormat="1" ht="120" customHeight="1" spans="1:15">
      <c r="A20" s="6">
        <v>18</v>
      </c>
      <c r="B20" s="7" t="s">
        <v>101</v>
      </c>
      <c r="C20" s="6" t="s">
        <v>102</v>
      </c>
      <c r="D20" s="8" t="s">
        <v>103</v>
      </c>
      <c r="E20" s="6" t="s">
        <v>104</v>
      </c>
      <c r="F20" s="9" t="s">
        <v>41</v>
      </c>
      <c r="G20" s="10">
        <v>45772</v>
      </c>
      <c r="H20" s="11" t="s">
        <v>41</v>
      </c>
      <c r="I20" s="10">
        <v>45773</v>
      </c>
      <c r="J20" s="12" t="s">
        <v>104</v>
      </c>
      <c r="K20" s="11" t="s">
        <v>20</v>
      </c>
      <c r="L20" s="13">
        <v>45783</v>
      </c>
      <c r="M20" s="14" t="str">
        <f>_xlfn.DISPIMG("ID_4E45ECCF740D4DFCA45C1640EA0F1A76",1)</f>
        <v>=DISPIMG("ID_4E45ECCF740D4DFCA45C1640EA0F1A76",1)</v>
      </c>
      <c r="N20" s="14" t="str">
        <f>_xlfn.DISPIMG("ID_06C828823CA94062AAB30DAFD922707A",1)</f>
        <v>=DISPIMG("ID_06C828823CA94062AAB30DAFD922707A",1)</v>
      </c>
      <c r="O20" s="7"/>
    </row>
    <row r="21" s="2" customFormat="1" ht="120" customHeight="1" spans="1:15">
      <c r="A21" s="6">
        <v>19</v>
      </c>
      <c r="B21" s="7" t="s">
        <v>105</v>
      </c>
      <c r="C21" s="6" t="s">
        <v>106</v>
      </c>
      <c r="D21" s="8" t="s">
        <v>107</v>
      </c>
      <c r="E21" s="6" t="s">
        <v>108</v>
      </c>
      <c r="F21" s="9" t="s">
        <v>47</v>
      </c>
      <c r="G21" s="10">
        <v>45768</v>
      </c>
      <c r="H21" s="11" t="s">
        <v>47</v>
      </c>
      <c r="I21" s="10">
        <v>45771</v>
      </c>
      <c r="J21" s="12" t="s">
        <v>108</v>
      </c>
      <c r="K21" s="11" t="s">
        <v>26</v>
      </c>
      <c r="L21" s="13">
        <v>45783</v>
      </c>
      <c r="M21" s="14" t="str">
        <f>_xlfn.DISPIMG("ID_ECD43EF6FB7E402389880AE5E6CAEA26",1)</f>
        <v>=DISPIMG("ID_ECD43EF6FB7E402389880AE5E6CAEA26",1)</v>
      </c>
      <c r="N21" s="14" t="str">
        <f>_xlfn.DISPIMG("ID_BE092DED4D864F488935563C5304A403",1)</f>
        <v>=DISPIMG("ID_BE092DED4D864F488935563C5304A403",1)</v>
      </c>
      <c r="O21" s="7"/>
    </row>
    <row r="22" s="2" customFormat="1" ht="120" customHeight="1" spans="1:15">
      <c r="A22" s="6">
        <v>20</v>
      </c>
      <c r="B22" s="7" t="s">
        <v>109</v>
      </c>
      <c r="C22" s="6" t="s">
        <v>110</v>
      </c>
      <c r="D22" s="8" t="s">
        <v>111</v>
      </c>
      <c r="E22" s="6" t="s">
        <v>112</v>
      </c>
      <c r="F22" s="9" t="s">
        <v>41</v>
      </c>
      <c r="G22" s="10">
        <v>45772</v>
      </c>
      <c r="H22" s="11" t="s">
        <v>41</v>
      </c>
      <c r="I22" s="10">
        <v>45772</v>
      </c>
      <c r="J22" s="12" t="s">
        <v>112</v>
      </c>
      <c r="K22" s="11" t="s">
        <v>26</v>
      </c>
      <c r="L22" s="13">
        <v>45783</v>
      </c>
      <c r="M22" s="14" t="str">
        <f>_xlfn.DISPIMG("ID_DA515732650E48559B1ED4B54F49B81E",1)</f>
        <v>=DISPIMG("ID_DA515732650E48559B1ED4B54F49B81E",1)</v>
      </c>
      <c r="N22" s="14" t="str">
        <f>_xlfn.DISPIMG("ID_3C67DD23695B49178F530D0FD12D1A53",1)</f>
        <v>=DISPIMG("ID_3C67DD23695B49178F530D0FD12D1A53",1)</v>
      </c>
      <c r="O22" s="7"/>
    </row>
    <row r="23" s="2" customFormat="1" ht="120" customHeight="1" spans="1:15">
      <c r="A23" s="6">
        <v>21</v>
      </c>
      <c r="B23" s="7" t="s">
        <v>113</v>
      </c>
      <c r="C23" s="6" t="s">
        <v>114</v>
      </c>
      <c r="D23" s="8" t="s">
        <v>115</v>
      </c>
      <c r="E23" s="6" t="s">
        <v>116</v>
      </c>
      <c r="F23" s="9" t="s">
        <v>47</v>
      </c>
      <c r="G23" s="10">
        <v>45768</v>
      </c>
      <c r="H23" s="11" t="s">
        <v>47</v>
      </c>
      <c r="I23" s="10">
        <v>45771</v>
      </c>
      <c r="J23" s="12" t="s">
        <v>116</v>
      </c>
      <c r="K23" s="11" t="s">
        <v>100</v>
      </c>
      <c r="L23" s="13">
        <v>45783</v>
      </c>
      <c r="M23" s="14" t="str">
        <f>_xlfn.DISPIMG("ID_663A1B8AF65B4D4A8D8A6267C96882B5",1)</f>
        <v>=DISPIMG("ID_663A1B8AF65B4D4A8D8A6267C96882B5",1)</v>
      </c>
      <c r="N23" s="14" t="str">
        <f>_xlfn.DISPIMG("ID_0EE1871FE9EA472A8CF107176BC78414",1)</f>
        <v>=DISPIMG("ID_0EE1871FE9EA472A8CF107176BC78414",1)</v>
      </c>
      <c r="O23" s="7"/>
    </row>
    <row r="24" s="2" customFormat="1" ht="120" customHeight="1" spans="1:15">
      <c r="A24" s="6">
        <v>22</v>
      </c>
      <c r="B24" s="7" t="s">
        <v>117</v>
      </c>
      <c r="C24" s="6" t="s">
        <v>118</v>
      </c>
      <c r="D24" s="8" t="s">
        <v>119</v>
      </c>
      <c r="E24" s="6" t="s">
        <v>120</v>
      </c>
      <c r="F24" s="9" t="s">
        <v>47</v>
      </c>
      <c r="G24" s="10">
        <v>45770</v>
      </c>
      <c r="H24" s="11" t="s">
        <v>47</v>
      </c>
      <c r="I24" s="10">
        <v>45775</v>
      </c>
      <c r="J24" s="12" t="s">
        <v>120</v>
      </c>
      <c r="K24" s="11" t="s">
        <v>121</v>
      </c>
      <c r="L24" s="13">
        <v>45783</v>
      </c>
      <c r="M24" s="14" t="str">
        <f>_xlfn.DISPIMG("ID_2C04754099884478A4449803671FB13F",1)</f>
        <v>=DISPIMG("ID_2C04754099884478A4449803671FB13F",1)</v>
      </c>
      <c r="N24" s="14" t="str">
        <f>_xlfn.DISPIMG("ID_5BD25399CA524D1B974F7FC0E6B6D503",1)</f>
        <v>=DISPIMG("ID_5BD25399CA524D1B974F7FC0E6B6D503",1)</v>
      </c>
      <c r="O24" s="7"/>
    </row>
    <row r="25" s="2" customFormat="1" ht="120" customHeight="1" spans="1:15">
      <c r="A25" s="6">
        <v>23</v>
      </c>
      <c r="B25" s="7" t="s">
        <v>122</v>
      </c>
      <c r="C25" s="6" t="s">
        <v>123</v>
      </c>
      <c r="D25" s="8" t="s">
        <v>124</v>
      </c>
      <c r="E25" s="6" t="s">
        <v>125</v>
      </c>
      <c r="F25" s="9" t="s">
        <v>47</v>
      </c>
      <c r="G25" s="10">
        <v>45775</v>
      </c>
      <c r="H25" s="11" t="s">
        <v>47</v>
      </c>
      <c r="I25" s="10">
        <v>45776</v>
      </c>
      <c r="J25" s="12" t="s">
        <v>125</v>
      </c>
      <c r="K25" s="11" t="s">
        <v>26</v>
      </c>
      <c r="L25" s="13">
        <v>45783</v>
      </c>
      <c r="M25" s="14" t="str">
        <f>_xlfn.DISPIMG("ID_C494487981EF46A9A32473C813220747",1)</f>
        <v>=DISPIMG("ID_C494487981EF46A9A32473C813220747",1)</v>
      </c>
      <c r="N25" s="14" t="str">
        <f>_xlfn.DISPIMG("ID_3B99742D6D72416AA3ADEF51A4400B54",1)</f>
        <v>=DISPIMG("ID_3B99742D6D72416AA3ADEF51A4400B54",1)</v>
      </c>
      <c r="O25" s="7"/>
    </row>
    <row r="26" s="2" customFormat="1" ht="120" customHeight="1" spans="1:15">
      <c r="A26" s="6">
        <v>24</v>
      </c>
      <c r="B26" s="7" t="s">
        <v>126</v>
      </c>
      <c r="C26" s="6" t="s">
        <v>127</v>
      </c>
      <c r="D26" s="8" t="s">
        <v>128</v>
      </c>
      <c r="E26" s="6" t="s">
        <v>129</v>
      </c>
      <c r="F26" s="9" t="s">
        <v>47</v>
      </c>
      <c r="G26" s="10">
        <v>45764</v>
      </c>
      <c r="H26" s="11" t="s">
        <v>47</v>
      </c>
      <c r="I26" s="10">
        <v>45774</v>
      </c>
      <c r="J26" s="12" t="s">
        <v>129</v>
      </c>
      <c r="K26" s="11" t="s">
        <v>56</v>
      </c>
      <c r="L26" s="13">
        <v>45783</v>
      </c>
      <c r="M26" s="14" t="str">
        <f>_xlfn.DISPIMG("ID_5C7D4638625A450FAA0F280F54A894A8",1)</f>
        <v>=DISPIMG("ID_5C7D4638625A450FAA0F280F54A894A8",1)</v>
      </c>
      <c r="N26" s="14" t="str">
        <f>_xlfn.DISPIMG("ID_8766416F35F24339BA1907761875C51B",1)</f>
        <v>=DISPIMG("ID_8766416F35F24339BA1907761875C51B",1)</v>
      </c>
      <c r="O26" s="7"/>
    </row>
    <row r="27" s="2" customFormat="1" ht="120" customHeight="1" spans="1:15">
      <c r="A27" s="6">
        <v>25</v>
      </c>
      <c r="B27" s="7" t="s">
        <v>130</v>
      </c>
      <c r="C27" s="6" t="s">
        <v>131</v>
      </c>
      <c r="D27" s="8" t="s">
        <v>132</v>
      </c>
      <c r="E27" s="6" t="s">
        <v>133</v>
      </c>
      <c r="F27" s="9" t="s">
        <v>47</v>
      </c>
      <c r="G27" s="10">
        <v>45775</v>
      </c>
      <c r="H27" s="11" t="s">
        <v>47</v>
      </c>
      <c r="I27" s="10">
        <v>45776</v>
      </c>
      <c r="J27" s="12" t="s">
        <v>133</v>
      </c>
      <c r="K27" s="11" t="s">
        <v>26</v>
      </c>
      <c r="L27" s="13">
        <v>45783</v>
      </c>
      <c r="M27" s="14" t="str">
        <f>_xlfn.DISPIMG("ID_4B9EC6BEF9354507BD0BD27C9DD5329F",1)</f>
        <v>=DISPIMG("ID_4B9EC6BEF9354507BD0BD27C9DD5329F",1)</v>
      </c>
      <c r="N27" s="14" t="str">
        <f>_xlfn.DISPIMG("ID_E28E901E134D47859FC64E6D4CB3EBA8",1)</f>
        <v>=DISPIMG("ID_E28E901E134D47859FC64E6D4CB3EBA8",1)</v>
      </c>
      <c r="O27" s="7"/>
    </row>
    <row r="28" s="2" customFormat="1" ht="120" customHeight="1" spans="1:15">
      <c r="A28" s="6">
        <v>26</v>
      </c>
      <c r="B28" s="7" t="s">
        <v>134</v>
      </c>
      <c r="C28" s="6" t="s">
        <v>135</v>
      </c>
      <c r="D28" s="8" t="s">
        <v>136</v>
      </c>
      <c r="E28" s="6" t="s">
        <v>137</v>
      </c>
      <c r="F28" s="9" t="s">
        <v>138</v>
      </c>
      <c r="G28" s="10">
        <v>45777</v>
      </c>
      <c r="H28" s="11" t="s">
        <v>138</v>
      </c>
      <c r="I28" s="10">
        <v>45783</v>
      </c>
      <c r="J28" s="12" t="s">
        <v>137</v>
      </c>
      <c r="K28" s="11" t="s">
        <v>77</v>
      </c>
      <c r="L28" s="13">
        <v>45783</v>
      </c>
      <c r="M28" s="15" t="str">
        <f>_xlfn.DISPIMG("ID_98F37151889A4C6B860F2BE71E2864B9",1)</f>
        <v>=DISPIMG("ID_98F37151889A4C6B860F2BE71E2864B9",1)</v>
      </c>
      <c r="N28" s="14" t="str">
        <f>_xlfn.DISPIMG("ID_602282BDEB174E4991DED2F5432835E3",1)</f>
        <v>=DISPIMG("ID_602282BDEB174E4991DED2F5432835E3",1)</v>
      </c>
      <c r="O28" s="7"/>
    </row>
    <row r="29" s="2" customFormat="1" ht="120" customHeight="1" spans="1:15">
      <c r="A29" s="6">
        <v>27</v>
      </c>
      <c r="B29" s="7" t="s">
        <v>139</v>
      </c>
      <c r="C29" s="6" t="s">
        <v>140</v>
      </c>
      <c r="D29" s="8" t="s">
        <v>141</v>
      </c>
      <c r="E29" s="6" t="s">
        <v>142</v>
      </c>
      <c r="F29" s="9" t="s">
        <v>138</v>
      </c>
      <c r="G29" s="10">
        <v>45777</v>
      </c>
      <c r="H29" s="11" t="s">
        <v>138</v>
      </c>
      <c r="I29" s="10">
        <v>45783</v>
      </c>
      <c r="J29" s="12" t="s">
        <v>142</v>
      </c>
      <c r="K29" s="11" t="s">
        <v>77</v>
      </c>
      <c r="L29" s="13">
        <v>45783</v>
      </c>
      <c r="M29" s="15" t="str">
        <f>_xlfn.DISPIMG("ID_EC88538CF34C4CF881112A4DB1E5F701",1)</f>
        <v>=DISPIMG("ID_EC88538CF34C4CF881112A4DB1E5F701",1)</v>
      </c>
      <c r="N29" s="14" t="str">
        <f>_xlfn.DISPIMG("ID_006BBA2A636E4D89A2200B8D99B01B03",1)</f>
        <v>=DISPIMG("ID_006BBA2A636E4D89A2200B8D99B01B03",1)</v>
      </c>
      <c r="O29" s="7"/>
    </row>
    <row r="30" s="2" customFormat="1" ht="120" customHeight="1" spans="1:15">
      <c r="A30" s="6">
        <v>28</v>
      </c>
      <c r="B30" s="7" t="s">
        <v>143</v>
      </c>
      <c r="C30" s="6" t="s">
        <v>144</v>
      </c>
      <c r="D30" s="8" t="s">
        <v>145</v>
      </c>
      <c r="E30" s="6" t="s">
        <v>146</v>
      </c>
      <c r="F30" s="9" t="s">
        <v>47</v>
      </c>
      <c r="G30" s="10">
        <v>45772</v>
      </c>
      <c r="H30" s="11" t="s">
        <v>47</v>
      </c>
      <c r="I30" s="10">
        <v>45777</v>
      </c>
      <c r="J30" s="12" t="s">
        <v>146</v>
      </c>
      <c r="K30" s="11" t="s">
        <v>77</v>
      </c>
      <c r="L30" s="13">
        <v>45783</v>
      </c>
      <c r="M30" s="14" t="str">
        <f>_xlfn.DISPIMG("ID_4A73B022907F4DB1AD2C1E9B6E60A926",1)</f>
        <v>=DISPIMG("ID_4A73B022907F4DB1AD2C1E9B6E60A926",1)</v>
      </c>
      <c r="N30" s="14" t="str">
        <f>_xlfn.DISPIMG("ID_ABF8887BD536428BB4303B280016061A",1)</f>
        <v>=DISPIMG("ID_ABF8887BD536428BB4303B280016061A",1)</v>
      </c>
      <c r="O30" s="7"/>
    </row>
    <row r="31" s="2" customFormat="1" ht="120" customHeight="1" spans="1:15">
      <c r="A31" s="6">
        <v>29</v>
      </c>
      <c r="B31" s="7" t="s">
        <v>147</v>
      </c>
      <c r="C31" s="6" t="s">
        <v>148</v>
      </c>
      <c r="D31" s="8" t="s">
        <v>149</v>
      </c>
      <c r="E31" s="6" t="s">
        <v>150</v>
      </c>
      <c r="F31" s="9" t="s">
        <v>66</v>
      </c>
      <c r="G31" s="10">
        <v>45784</v>
      </c>
      <c r="H31" s="11" t="s">
        <v>66</v>
      </c>
      <c r="I31" s="10">
        <v>45784</v>
      </c>
      <c r="J31" s="12" t="s">
        <v>150</v>
      </c>
      <c r="K31" s="11" t="s">
        <v>77</v>
      </c>
      <c r="L31" s="13">
        <v>45789</v>
      </c>
      <c r="M31" s="16" t="str">
        <f>_xlfn.DISPIMG("ID_BCE59DC8DD704D7C8CC8CE12AEA81AFD",1)</f>
        <v>=DISPIMG("ID_BCE59DC8DD704D7C8CC8CE12AEA81AFD",1)</v>
      </c>
      <c r="N31" s="14" t="str">
        <f>_xlfn.DISPIMG("ID_D66A1C82A10C4028951F68345E6819AA",1)</f>
        <v>=DISPIMG("ID_D66A1C82A10C4028951F68345E6819AA",1)</v>
      </c>
      <c r="O31" s="7"/>
    </row>
    <row r="32" s="2" customFormat="1" ht="120" customHeight="1" spans="1:15">
      <c r="A32" s="6">
        <v>30</v>
      </c>
      <c r="B32" s="7" t="s">
        <v>151</v>
      </c>
      <c r="C32" s="6" t="s">
        <v>152</v>
      </c>
      <c r="D32" s="8" t="s">
        <v>153</v>
      </c>
      <c r="E32" s="6" t="s">
        <v>154</v>
      </c>
      <c r="F32" s="9" t="s">
        <v>41</v>
      </c>
      <c r="G32" s="10">
        <v>45772</v>
      </c>
      <c r="H32" s="11" t="s">
        <v>41</v>
      </c>
      <c r="I32" s="10">
        <v>45772</v>
      </c>
      <c r="J32" s="12" t="s">
        <v>154</v>
      </c>
      <c r="K32" s="11" t="s">
        <v>26</v>
      </c>
      <c r="L32" s="13">
        <v>45783</v>
      </c>
      <c r="M32" s="14" t="str">
        <f>_xlfn.DISPIMG("ID_6A529C5C82DF4616A764DCC8E474EAC7",1)</f>
        <v>=DISPIMG("ID_6A529C5C82DF4616A764DCC8E474EAC7",1)</v>
      </c>
      <c r="N32" s="14" t="str">
        <f>_xlfn.DISPIMG("ID_0D4FB3B9ACD14A0588FAA94B79E0CCDD",1)</f>
        <v>=DISPIMG("ID_0D4FB3B9ACD14A0588FAA94B79E0CCDD",1)</v>
      </c>
      <c r="O32" s="7"/>
    </row>
    <row r="33" s="2" customFormat="1" ht="120" customHeight="1" spans="1:15">
      <c r="A33" s="6">
        <v>31</v>
      </c>
      <c r="B33" s="7" t="s">
        <v>155</v>
      </c>
      <c r="C33" s="6" t="s">
        <v>156</v>
      </c>
      <c r="D33" s="8" t="s">
        <v>157</v>
      </c>
      <c r="E33" s="6" t="s">
        <v>158</v>
      </c>
      <c r="F33" s="9" t="s">
        <v>47</v>
      </c>
      <c r="G33" s="10">
        <v>45770</v>
      </c>
      <c r="H33" s="11" t="s">
        <v>47</v>
      </c>
      <c r="I33" s="10">
        <v>45775</v>
      </c>
      <c r="J33" s="12" t="s">
        <v>158</v>
      </c>
      <c r="K33" s="11" t="s">
        <v>121</v>
      </c>
      <c r="L33" s="13">
        <v>45783</v>
      </c>
      <c r="M33" s="14" t="str">
        <f>_xlfn.DISPIMG("ID_91587218019F44489B6687EE02C9539E",1)</f>
        <v>=DISPIMG("ID_91587218019F44489B6687EE02C9539E",1)</v>
      </c>
      <c r="N33" s="14" t="str">
        <f>_xlfn.DISPIMG("ID_AD8E0C13723C48D98A0924E264B7E587",1)</f>
        <v>=DISPIMG("ID_AD8E0C13723C48D98A0924E264B7E587",1)</v>
      </c>
      <c r="O33" s="7"/>
    </row>
    <row r="34" s="2" customFormat="1" ht="120" customHeight="1" spans="1:15">
      <c r="A34" s="6">
        <v>32</v>
      </c>
      <c r="B34" s="7" t="s">
        <v>159</v>
      </c>
      <c r="C34" s="6" t="s">
        <v>156</v>
      </c>
      <c r="D34" s="8" t="s">
        <v>160</v>
      </c>
      <c r="E34" s="6" t="s">
        <v>158</v>
      </c>
      <c r="F34" s="9" t="s">
        <v>47</v>
      </c>
      <c r="G34" s="10">
        <v>45770</v>
      </c>
      <c r="H34" s="11" t="s">
        <v>47</v>
      </c>
      <c r="I34" s="10">
        <v>45775</v>
      </c>
      <c r="J34" s="12" t="s">
        <v>158</v>
      </c>
      <c r="K34" s="11" t="s">
        <v>121</v>
      </c>
      <c r="L34" s="13">
        <v>45783</v>
      </c>
      <c r="M34" s="14" t="str">
        <f>_xlfn.DISPIMG("ID_91587218019F44489B6687EE02C9539E",1)</f>
        <v>=DISPIMG("ID_91587218019F44489B6687EE02C9539E",1)</v>
      </c>
      <c r="N34" s="14" t="str">
        <f>_xlfn.DISPIMG("ID_AD8E0C13723C48D98A0924E264B7E587",1)</f>
        <v>=DISPIMG("ID_AD8E0C13723C48D98A0924E264B7E587",1)</v>
      </c>
      <c r="O34" s="7"/>
    </row>
    <row r="35" s="2" customFormat="1" ht="120" customHeight="1" spans="1:15">
      <c r="A35" s="6">
        <v>33</v>
      </c>
      <c r="B35" s="7" t="s">
        <v>161</v>
      </c>
      <c r="C35" s="6" t="s">
        <v>162</v>
      </c>
      <c r="D35" s="8" t="s">
        <v>163</v>
      </c>
      <c r="E35" s="6" t="s">
        <v>164</v>
      </c>
      <c r="F35" s="9" t="s">
        <v>165</v>
      </c>
      <c r="G35" s="10">
        <v>45771</v>
      </c>
      <c r="H35" s="11" t="s">
        <v>165</v>
      </c>
      <c r="I35" s="10">
        <v>45772</v>
      </c>
      <c r="J35" s="12" t="s">
        <v>164</v>
      </c>
      <c r="K35" s="11" t="s">
        <v>36</v>
      </c>
      <c r="L35" s="13">
        <v>45783</v>
      </c>
      <c r="M35" s="14" t="str">
        <f>_xlfn.DISPIMG("ID_924C91D0B7454DF3B0BF3B13EB816449",1)</f>
        <v>=DISPIMG("ID_924C91D0B7454DF3B0BF3B13EB816449",1)</v>
      </c>
      <c r="N35" s="14" t="str">
        <f>_xlfn.DISPIMG("ID_2F98369E4E094452A4361F2C7AAE8552",1)</f>
        <v>=DISPIMG("ID_2F98369E4E094452A4361F2C7AAE8552",1)</v>
      </c>
      <c r="O35" s="7"/>
    </row>
    <row r="36" s="2" customFormat="1" ht="120" customHeight="1" spans="1:15">
      <c r="A36" s="6">
        <v>34</v>
      </c>
      <c r="B36" s="7" t="s">
        <v>166</v>
      </c>
      <c r="C36" s="6" t="s">
        <v>167</v>
      </c>
      <c r="D36" s="8" t="s">
        <v>168</v>
      </c>
      <c r="E36" s="6" t="s">
        <v>169</v>
      </c>
      <c r="F36" s="9" t="s">
        <v>170</v>
      </c>
      <c r="G36" s="10">
        <v>45775</v>
      </c>
      <c r="H36" s="11" t="s">
        <v>170</v>
      </c>
      <c r="I36" s="10">
        <v>45775</v>
      </c>
      <c r="J36" s="12" t="s">
        <v>169</v>
      </c>
      <c r="K36" s="11" t="s">
        <v>20</v>
      </c>
      <c r="L36" s="13">
        <v>45783</v>
      </c>
      <c r="M36" s="15" t="str">
        <f>_xlfn.DISPIMG("ID_A1CC8DEF5CF6484CB0D9F73691474216",1)</f>
        <v>=DISPIMG("ID_A1CC8DEF5CF6484CB0D9F73691474216",1)</v>
      </c>
      <c r="N36" s="14" t="str">
        <f>_xlfn.DISPIMG("ID_DBF72357ABFB4815BCDCB1B9C27BE608",1)</f>
        <v>=DISPIMG("ID_DBF72357ABFB4815BCDCB1B9C27BE608",1)</v>
      </c>
      <c r="O36" s="7"/>
    </row>
    <row r="37" s="2" customFormat="1" ht="120" customHeight="1" spans="1:15">
      <c r="A37" s="6">
        <v>35</v>
      </c>
      <c r="B37" s="7" t="s">
        <v>171</v>
      </c>
      <c r="C37" s="6" t="s">
        <v>172</v>
      </c>
      <c r="D37" s="8" t="s">
        <v>173</v>
      </c>
      <c r="E37" s="6" t="s">
        <v>174</v>
      </c>
      <c r="F37" s="9" t="s">
        <v>66</v>
      </c>
      <c r="G37" s="10">
        <v>45774</v>
      </c>
      <c r="H37" s="11" t="s">
        <v>66</v>
      </c>
      <c r="I37" s="10">
        <v>45776</v>
      </c>
      <c r="J37" s="12" t="s">
        <v>174</v>
      </c>
      <c r="K37" s="11" t="s">
        <v>20</v>
      </c>
      <c r="L37" s="13">
        <v>45783</v>
      </c>
      <c r="M37" s="14" t="str">
        <f>_xlfn.DISPIMG("ID_04FE17EB4504417D991700A06F6F64F8",1)</f>
        <v>=DISPIMG("ID_04FE17EB4504417D991700A06F6F64F8",1)</v>
      </c>
      <c r="N37" s="14" t="str">
        <f>_xlfn.DISPIMG("ID_3D8DD3898D534BFAAD5789F9B6C6E1FD",1)</f>
        <v>=DISPIMG("ID_3D8DD3898D534BFAAD5789F9B6C6E1FD",1)</v>
      </c>
      <c r="O37" s="7"/>
    </row>
    <row r="38" s="2" customFormat="1" ht="120" customHeight="1" spans="1:15">
      <c r="A38" s="6">
        <v>36</v>
      </c>
      <c r="B38" s="7" t="s">
        <v>175</v>
      </c>
      <c r="C38" s="6" t="s">
        <v>176</v>
      </c>
      <c r="D38" s="8" t="s">
        <v>177</v>
      </c>
      <c r="E38" s="6" t="s">
        <v>178</v>
      </c>
      <c r="F38" s="9" t="s">
        <v>47</v>
      </c>
      <c r="G38" s="10">
        <v>45768</v>
      </c>
      <c r="H38" s="11" t="s">
        <v>47</v>
      </c>
      <c r="I38" s="10">
        <v>45777</v>
      </c>
      <c r="J38" s="12" t="s">
        <v>178</v>
      </c>
      <c r="K38" s="11" t="s">
        <v>26</v>
      </c>
      <c r="L38" s="13">
        <v>45783</v>
      </c>
      <c r="M38" s="14" t="str">
        <f>_xlfn.DISPIMG("ID_CB7E9C8DEDB349CCA96E80C090680424",1)</f>
        <v>=DISPIMG("ID_CB7E9C8DEDB349CCA96E80C090680424",1)</v>
      </c>
      <c r="N38" s="14" t="str">
        <f>_xlfn.DISPIMG("ID_653237F1ACDD459B8032A74A088E1F78",1)</f>
        <v>=DISPIMG("ID_653237F1ACDD459B8032A74A088E1F78",1)</v>
      </c>
      <c r="O38" s="7"/>
    </row>
    <row r="39" s="2" customFormat="1" ht="120" customHeight="1" spans="1:15">
      <c r="A39" s="6">
        <v>37</v>
      </c>
      <c r="B39" s="7" t="s">
        <v>179</v>
      </c>
      <c r="C39" s="6" t="s">
        <v>180</v>
      </c>
      <c r="D39" s="8" t="s">
        <v>181</v>
      </c>
      <c r="E39" s="6" t="s">
        <v>182</v>
      </c>
      <c r="F39" s="9" t="s">
        <v>183</v>
      </c>
      <c r="G39" s="10">
        <v>45769</v>
      </c>
      <c r="H39" s="11" t="s">
        <v>183</v>
      </c>
      <c r="I39" s="10">
        <v>45777</v>
      </c>
      <c r="J39" s="12" t="s">
        <v>182</v>
      </c>
      <c r="K39" s="11" t="s">
        <v>36</v>
      </c>
      <c r="L39" s="13">
        <v>45790</v>
      </c>
      <c r="M39" s="14" t="str">
        <f>_xlfn.DISPIMG("ID_426ED097801B429699C821DD655E2AF7",1)</f>
        <v>=DISPIMG("ID_426ED097801B429699C821DD655E2AF7",1)</v>
      </c>
      <c r="N39" s="14" t="str">
        <f>_xlfn.DISPIMG("ID_6FEFA4611A13429691CBF58AFC4185BF",1)</f>
        <v>=DISPIMG("ID_6FEFA4611A13429691CBF58AFC4185BF",1)</v>
      </c>
      <c r="O39" s="7"/>
    </row>
    <row r="40" s="2" customFormat="1" ht="120" customHeight="1" spans="1:15">
      <c r="A40" s="6">
        <v>38</v>
      </c>
      <c r="B40" s="7" t="s">
        <v>184</v>
      </c>
      <c r="C40" s="6" t="s">
        <v>185</v>
      </c>
      <c r="D40" s="8" t="s">
        <v>186</v>
      </c>
      <c r="E40" s="6" t="s">
        <v>187</v>
      </c>
      <c r="F40" s="9" t="s">
        <v>188</v>
      </c>
      <c r="G40" s="10">
        <v>45777</v>
      </c>
      <c r="H40" s="11" t="s">
        <v>188</v>
      </c>
      <c r="I40" s="10">
        <v>45783</v>
      </c>
      <c r="J40" s="12" t="s">
        <v>187</v>
      </c>
      <c r="K40" s="11" t="s">
        <v>189</v>
      </c>
      <c r="L40" s="13">
        <v>45789</v>
      </c>
      <c r="M40" s="17" t="str">
        <f>_xlfn.DISPIMG("ID_6A63C16622D14A3F954E10104367DC10",1)</f>
        <v>=DISPIMG("ID_6A63C16622D14A3F954E10104367DC10",1)</v>
      </c>
      <c r="N40" s="14" t="str">
        <f>_xlfn.DISPIMG("ID_9252B58F70F2405C8E803111E58BBA45",1)</f>
        <v>=DISPIMG("ID_9252B58F70F2405C8E803111E58BBA45",1)</v>
      </c>
      <c r="O40" s="7"/>
    </row>
  </sheetData>
  <autoFilter xmlns:etc="http://www.wps.cn/officeDocument/2017/etCustomData" ref="A1:O40" etc:filterBottomFollowUsedRange="0">
    <extLst/>
  </autoFilter>
  <mergeCells count="2">
    <mergeCell ref="A1:O1"/>
    <mergeCell ref="M2:N2"/>
  </mergeCells>
  <pageMargins left="0.196527777777778" right="0.156944444444444" top="0.196527777777778" bottom="0.354166666666667" header="0.5" footer="0.196527777777778"/>
  <pageSetup paperSize="9" scale="7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橙子</cp:lastModifiedBy>
  <dcterms:created xsi:type="dcterms:W3CDTF">2006-09-16T00:00:00Z</dcterms:created>
  <dcterms:modified xsi:type="dcterms:W3CDTF">2025-05-19T02:36:07Z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8FFB71771C0141919B83C2CBA17DF1E4</vt:lpwstr>
  </property>
</Properties>
</file>