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5月" sheetId="11" r:id="rId1"/>
  </sheets>
  <definedNames>
    <definedName name="_xlnm._FilterDatabase" localSheetId="0" hidden="1">'5月'!$A$1:$O$46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8" name="ID_4F145924C8F84245965A834BBA0854CF" descr="1F8BFA28-3E27-4E82-8923-6469F73DA531-67020-000012DDF8301D44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968875" y="16424275"/>
          <a:ext cx="10064750" cy="4643755"/>
        </a:xfrm>
        <a:prstGeom prst="rect">
          <a:avLst/>
        </a:prstGeom>
      </xdr:spPr>
    </xdr:pic>
  </etc:cellImage>
  <etc:cellImage>
    <xdr:pic>
      <xdr:nvPicPr>
        <xdr:cNvPr id="119" name="ID_6911D9CAC1634C42BB28C702AB4A945C" descr="IMG_9723.HEIC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72225" y="16538575"/>
          <a:ext cx="10061575" cy="7539355"/>
        </a:xfrm>
        <a:prstGeom prst="rect">
          <a:avLst/>
        </a:prstGeom>
      </xdr:spPr>
    </xdr:pic>
  </etc:cellImage>
  <etc:cellImage>
    <xdr:pic>
      <xdr:nvPicPr>
        <xdr:cNvPr id="32" name="ID_7B1916DF9C5C45AB95DE775DEAB84220" descr="B30F2B11-8057-4F1C-8CF7-8C38DF4CAD8C-36465-000006605EB6AD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45075" y="23733760"/>
          <a:ext cx="4634230" cy="10058400"/>
        </a:xfrm>
        <a:prstGeom prst="rect">
          <a:avLst/>
        </a:prstGeom>
      </xdr:spPr>
    </xdr:pic>
  </etc:cellImage>
  <etc:cellImage>
    <xdr:pic>
      <xdr:nvPicPr>
        <xdr:cNvPr id="33" name="ID_AE31F766C64449389CAC2EFB93BD4B6F" descr="IMG_0766.HEI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48425" y="23514685"/>
          <a:ext cx="10061575" cy="7543800"/>
        </a:xfrm>
        <a:prstGeom prst="rect">
          <a:avLst/>
        </a:prstGeom>
      </xdr:spPr>
    </xdr:pic>
  </etc:cellImage>
  <etc:cellImage>
    <xdr:pic>
      <xdr:nvPicPr>
        <xdr:cNvPr id="91" name="ID_E600F1A109234292B3C5D3AE26836313" descr="6030e1cd3f9149acbc48c6306daf1c7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016500" y="33693100"/>
          <a:ext cx="10064750" cy="5579745"/>
        </a:xfrm>
        <a:prstGeom prst="rect">
          <a:avLst/>
        </a:prstGeom>
      </xdr:spPr>
    </xdr:pic>
  </etc:cellImage>
  <etc:cellImage>
    <xdr:pic>
      <xdr:nvPicPr>
        <xdr:cNvPr id="92" name="ID_1EAE4EB1B98345FBAB63C6EF3D0C417B" descr="MVIMG_20250516_10195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67500" y="33178750"/>
          <a:ext cx="10061575" cy="7543800"/>
        </a:xfrm>
        <a:prstGeom prst="rect">
          <a:avLst/>
        </a:prstGeom>
      </xdr:spPr>
    </xdr:pic>
  </etc:cellImage>
  <etc:cellImage>
    <xdr:pic>
      <xdr:nvPicPr>
        <xdr:cNvPr id="86" name="ID_9683AAC699774EF39C75FEF2854F3618" descr="1a49f23f1de1438abb90e6631c53b9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216525" y="30826075"/>
          <a:ext cx="10064750" cy="7534910"/>
        </a:xfrm>
        <a:prstGeom prst="rect">
          <a:avLst/>
        </a:prstGeom>
      </xdr:spPr>
    </xdr:pic>
  </etc:cellImage>
  <etc:cellImage>
    <xdr:pic>
      <xdr:nvPicPr>
        <xdr:cNvPr id="87" name="ID_D53241DB35DD46199A84A0F948B517BC" descr="P_20250515_10380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39000" y="31245175"/>
          <a:ext cx="10061575" cy="5657850"/>
        </a:xfrm>
        <a:prstGeom prst="rect">
          <a:avLst/>
        </a:prstGeom>
      </xdr:spPr>
    </xdr:pic>
  </etc:cellImage>
  <etc:cellImage>
    <xdr:pic>
      <xdr:nvPicPr>
        <xdr:cNvPr id="76" name="ID_92DA0AB76CD9490EB978E9B2B7534B59" descr="E73ACCC8-A482-434C-9683-F5E43EC582E9-13669-000003B2AA72AB7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49850" y="26997025"/>
          <a:ext cx="10064750" cy="4627880"/>
        </a:xfrm>
        <a:prstGeom prst="rect">
          <a:avLst/>
        </a:prstGeom>
      </xdr:spPr>
    </xdr:pic>
  </etc:cellImage>
  <etc:cellImage>
    <xdr:pic>
      <xdr:nvPicPr>
        <xdr:cNvPr id="77" name="ID_AB380F99F68E45E3B99F9E64A10A620F" descr="IMG_0896.HEI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96075" y="27054175"/>
          <a:ext cx="10061575" cy="7543800"/>
        </a:xfrm>
        <a:prstGeom prst="rect">
          <a:avLst/>
        </a:prstGeom>
      </xdr:spPr>
    </xdr:pic>
  </etc:cellImage>
  <etc:cellImage>
    <xdr:pic>
      <xdr:nvPicPr>
        <xdr:cNvPr id="96" name="ID_0A288C492F9747CFAB1869D0539A2E89" descr="60a79bef019044038e3f066b2032d72a - 副本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978400" y="1860550"/>
          <a:ext cx="10064750" cy="7554595"/>
        </a:xfrm>
        <a:prstGeom prst="rect">
          <a:avLst/>
        </a:prstGeom>
      </xdr:spPr>
    </xdr:pic>
  </etc:cellImage>
  <etc:cellImage>
    <xdr:pic>
      <xdr:nvPicPr>
        <xdr:cNvPr id="97" name="ID_3FC13FF43C1D49F79C7D3DAAE49C9F04" descr="IMG_20250519_10240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981825" y="1565275"/>
          <a:ext cx="10061575" cy="9010650"/>
        </a:xfrm>
        <a:prstGeom prst="rect">
          <a:avLst/>
        </a:prstGeom>
      </xdr:spPr>
    </xdr:pic>
  </etc:cellImage>
  <etc:cellImage>
    <xdr:pic>
      <xdr:nvPicPr>
        <xdr:cNvPr id="102" name="ID_9330508A7261481E9A25EBA863C17C49" descr="7225E355-0A33-4EE7-B00C-6F805BFD0024-52329-00000A12B9ED78C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768850" y="6626225"/>
          <a:ext cx="10064750" cy="4640580"/>
        </a:xfrm>
        <a:prstGeom prst="rect">
          <a:avLst/>
        </a:prstGeom>
      </xdr:spPr>
    </xdr:pic>
  </etc:cellImage>
  <etc:cellImage>
    <xdr:pic>
      <xdr:nvPicPr>
        <xdr:cNvPr id="103" name="ID_62A7A90742C3482ABE443FA7F018C00E" descr="IMG_20250519_08245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791325" y="6864350"/>
          <a:ext cx="10061575" cy="7559675"/>
        </a:xfrm>
        <a:prstGeom prst="rect">
          <a:avLst/>
        </a:prstGeom>
      </xdr:spPr>
    </xdr:pic>
  </etc:cellImage>
  <etc:cellImage>
    <xdr:pic>
      <xdr:nvPicPr>
        <xdr:cNvPr id="113" name="ID_679BEF3EA0AC4F71A72F1D21647C2DC8" descr="lQDPJwMbp-fhrWvNA3bNBJ6wvEDQbhotes0IC1rgDj3nAA_1182_88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29375" y="12642850"/>
          <a:ext cx="10061575" cy="7539355"/>
        </a:xfrm>
        <a:prstGeom prst="rect">
          <a:avLst/>
        </a:prstGeom>
      </xdr:spPr>
    </xdr:pic>
  </etc:cellImage>
  <etc:cellImage>
    <xdr:pic>
      <xdr:nvPicPr>
        <xdr:cNvPr id="112" name="ID_9366EA98FEEC4B35938969BAD8AA68D8" descr="lQDPKdzElk5QzlvNBP_NAr-wM-BrTii64uYIC46xU6FLAA_703_127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rot="5400000">
          <a:off x="6798945" y="9913620"/>
          <a:ext cx="5534660" cy="10057765"/>
        </a:xfrm>
        <a:prstGeom prst="rect">
          <a:avLst/>
        </a:prstGeom>
      </xdr:spPr>
    </xdr:pic>
  </etc:cellImage>
  <etc:cellImage>
    <xdr:pic>
      <xdr:nvPicPr>
        <xdr:cNvPr id="68" name="ID_9CD290AEF65D46449C845C39103AEF90" descr="lQDPD2qIMJjemrPNBP_NAr-wA-RlXwkvpK0IBL01Re_pBw_703_1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6200000">
          <a:off x="6758305" y="7748905"/>
          <a:ext cx="5528310" cy="10067925"/>
        </a:xfrm>
        <a:prstGeom prst="rect">
          <a:avLst/>
        </a:prstGeom>
      </xdr:spPr>
    </xdr:pic>
  </etc:cellImage>
  <etc:cellImage>
    <xdr:pic>
      <xdr:nvPicPr>
        <xdr:cNvPr id="69" name="ID_4AD255DAD4F64855935F84DFE809F113" descr="lQDPD2yp4vu8GrPNA3bNBJ6wmvDrrDDyYMMIBL01Re_pBQ_1182_88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600825" y="10236200"/>
          <a:ext cx="10061575" cy="7545705"/>
        </a:xfrm>
        <a:prstGeom prst="rect">
          <a:avLst/>
        </a:prstGeom>
      </xdr:spPr>
    </xdr:pic>
  </etc:cellImage>
  <etc:cellImage>
    <xdr:pic>
      <xdr:nvPicPr>
        <xdr:cNvPr id="98" name="ID_F4E040206E1D4CD788456E9DC52FFC46" descr="IMG_20250519_09500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911725" y="4219575"/>
          <a:ext cx="7550150" cy="10080625"/>
        </a:xfrm>
        <a:prstGeom prst="rect">
          <a:avLst/>
        </a:prstGeom>
      </xdr:spPr>
    </xdr:pic>
  </etc:cellImage>
  <etc:cellImage>
    <xdr:pic>
      <xdr:nvPicPr>
        <xdr:cNvPr id="99" name="ID_BD9009D7E8224140BC27054C6EC4A27D" descr="IMG_20250519_0928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457950" y="4381500"/>
          <a:ext cx="7546975" cy="10080625"/>
        </a:xfrm>
        <a:prstGeom prst="rect">
          <a:avLst/>
        </a:prstGeom>
      </xdr:spPr>
    </xdr:pic>
  </etc:cellImage>
  <etc:cellImage>
    <xdr:pic>
      <xdr:nvPicPr>
        <xdr:cNvPr id="2" name="ID_C614920589BC4D58AD9E8B51571C66F7" descr="6E043C79-66E1-4AF4-92DD-9E061F8CAE05-74281-0000145C65F6DE5C.jpg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620250" y="16948150"/>
          <a:ext cx="10058400" cy="4643755"/>
        </a:xfrm>
        <a:prstGeom prst="rect">
          <a:avLst/>
        </a:prstGeom>
      </xdr:spPr>
    </xdr:pic>
  </etc:cellImage>
  <etc:cellImage>
    <xdr:pic>
      <xdr:nvPicPr>
        <xdr:cNvPr id="3" name="ID_2EBC1E8F9F694BC0BD30B53583527B87" descr="IMG_9751.HEIC.JPG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210925" y="17481550"/>
          <a:ext cx="10058400" cy="7539355"/>
        </a:xfrm>
        <a:prstGeom prst="rect">
          <a:avLst/>
        </a:prstGeom>
      </xdr:spPr>
    </xdr:pic>
  </etc:cellImage>
  <etc:cellImage>
    <xdr:pic>
      <xdr:nvPicPr>
        <xdr:cNvPr id="4" name="ID_40C45437ACB84068A7479FF5E5E6DC1E" descr="lQDPM5iHEVoCJkPNA8DNBP-wGmsY_l-3HxwH8HdQHGiBAA_1279_96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705975" y="18843625"/>
          <a:ext cx="10058400" cy="7549515"/>
        </a:xfrm>
        <a:prstGeom prst="rect">
          <a:avLst/>
        </a:prstGeom>
      </xdr:spPr>
    </xdr:pic>
  </etc:cellImage>
  <etc:cellImage>
    <xdr:pic>
      <xdr:nvPicPr>
        <xdr:cNvPr id="5" name="ID_1BB2CBB5A5384161AED729FB72F09CEE" descr="lQDPM4Ra9MhgzRPNBQDNA8CwYvvjxY2rju0H8JKaBSkmAA_960_128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591925" y="19110325"/>
          <a:ext cx="7543800" cy="10058400"/>
        </a:xfrm>
        <a:prstGeom prst="rect">
          <a:avLst/>
        </a:prstGeom>
      </xdr:spPr>
    </xdr:pic>
  </etc:cellImage>
  <etc:cellImage>
    <xdr:pic>
      <xdr:nvPicPr>
        <xdr:cNvPr id="22" name="ID_265EDE63114E4CC599F7E298BC580C6F" descr="7eugu1kc6vylf7d39ub6kgpn7_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rot="5400000">
          <a:off x="3460750" y="18247360"/>
          <a:ext cx="10071100" cy="7544435"/>
        </a:xfrm>
        <a:prstGeom prst="rect">
          <a:avLst/>
        </a:prstGeom>
      </xdr:spPr>
    </xdr:pic>
  </etc:cellImage>
  <etc:cellImage>
    <xdr:pic>
      <xdr:nvPicPr>
        <xdr:cNvPr id="21" name="ID_A53789F8778F45008A53A4AE653FAD6F" descr="07192ae2968b4a24b77c7b7c3a52763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667500" y="17202150"/>
          <a:ext cx="10061575" cy="7542530"/>
        </a:xfrm>
        <a:prstGeom prst="rect">
          <a:avLst/>
        </a:prstGeom>
      </xdr:spPr>
    </xdr:pic>
  </etc:cellImage>
  <etc:cellImage>
    <xdr:pic>
      <xdr:nvPicPr>
        <xdr:cNvPr id="94" name="ID_42BEA5E3D4B8430097B3E087050EB333" descr="654a9953ea284b4293a374721136f16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502275" y="3302000"/>
          <a:ext cx="10064750" cy="7557770"/>
        </a:xfrm>
        <a:prstGeom prst="rect">
          <a:avLst/>
        </a:prstGeom>
      </xdr:spPr>
    </xdr:pic>
  </etc:cellImage>
  <etc:cellImage>
    <xdr:pic>
      <xdr:nvPicPr>
        <xdr:cNvPr id="95" name="ID_E98DA0B8C82247C2935F588C7F9A6B90" descr="IMG_20250519_13045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924675" y="3073400"/>
          <a:ext cx="7546975" cy="10083800"/>
        </a:xfrm>
        <a:prstGeom prst="rect">
          <a:avLst/>
        </a:prstGeom>
      </xdr:spPr>
    </xdr:pic>
  </etc:cellImage>
  <etc:cellImage>
    <xdr:pic>
      <xdr:nvPicPr>
        <xdr:cNvPr id="110" name="ID_C2D48DA1B7454BB793070C4ECE74C5BF" descr="lQDPM5TeScDm38vNAmvNBDiwzhIM_1ZcfnMIC3b3xR4EAA_1080_61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035550" y="11249025"/>
          <a:ext cx="10064750" cy="5767705"/>
        </a:xfrm>
        <a:prstGeom prst="rect">
          <a:avLst/>
        </a:prstGeom>
      </xdr:spPr>
    </xdr:pic>
  </etc:cellImage>
  <etc:cellImage>
    <xdr:pic>
      <xdr:nvPicPr>
        <xdr:cNvPr id="111" name="ID_0A6640D92F434051B91711CBEEAC9D74" descr="lQDPD3VxP5rJb8vNA8DNBQCwC8Y2y3yAyWYIC3b3yOuEAA_1280_96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77025" y="11620500"/>
          <a:ext cx="10061575" cy="7546975"/>
        </a:xfrm>
        <a:prstGeom prst="rect">
          <a:avLst/>
        </a:prstGeom>
      </xdr:spPr>
    </xdr:pic>
  </etc:cellImage>
  <etc:cellImage>
    <xdr:pic>
      <xdr:nvPicPr>
        <xdr:cNvPr id="8" name="ID_B3BC0AF8CAF14EC392C4634D70FC4F9E" descr="D283D494-0972-41E4-8088-93D4AD461BC1-72511-00001412ACB638C0.jpg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324975" y="24491950"/>
          <a:ext cx="10058400" cy="4643755"/>
        </a:xfrm>
        <a:prstGeom prst="rect">
          <a:avLst/>
        </a:prstGeom>
      </xdr:spPr>
    </xdr:pic>
  </etc:cellImage>
  <etc:cellImage>
    <xdr:pic>
      <xdr:nvPicPr>
        <xdr:cNvPr id="9" name="ID_7FE6A48CBC984706B23AE3C283889569" descr="IMG_20250521_09140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363325" y="24587200"/>
          <a:ext cx="10058400" cy="7552055"/>
        </a:xfrm>
        <a:prstGeom prst="rect">
          <a:avLst/>
        </a:prstGeom>
      </xdr:spPr>
    </xdr:pic>
  </etc:cellImage>
  <etc:cellImage>
    <xdr:pic>
      <xdr:nvPicPr>
        <xdr:cNvPr id="10" name="ID_B2865AF222F14D9B9EDB47D7D720264C" descr="lQDPM5TgG18GwNvNAlDNBQCwZNfRruIghFcIDheSNtuPAg_1280_59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848850" y="26416000"/>
          <a:ext cx="10058400" cy="4652010"/>
        </a:xfrm>
        <a:prstGeom prst="rect">
          <a:avLst/>
        </a:prstGeom>
      </xdr:spPr>
    </xdr:pic>
  </etc:cellImage>
  <etc:cellImage>
    <xdr:pic>
      <xdr:nvPicPr>
        <xdr:cNvPr id="13" name="ID_C5356C0195034FB5938A075DC5E1E9E8" descr="lQDPD4N418vM4dvNA8DNBQCwSCvETRRSPcQIDheSNtuPAA_1280_96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630025" y="26282650"/>
          <a:ext cx="10058400" cy="7543800"/>
        </a:xfrm>
        <a:prstGeom prst="rect">
          <a:avLst/>
        </a:prstGeom>
      </xdr:spPr>
    </xdr:pic>
  </etc:cellImage>
  <etc:cellImage>
    <xdr:pic>
      <xdr:nvPicPr>
        <xdr:cNvPr id="58" name="ID_7A32591D66A541FD8CA3EC8F9386D452" descr="lQDPJw279FlZ8AvNA4PNBLCwEm0JXC1jKFoIDgDwD4kjAA_1200_89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686925" y="27673300"/>
          <a:ext cx="10058400" cy="7534910"/>
        </a:xfrm>
        <a:prstGeom prst="rect">
          <a:avLst/>
        </a:prstGeom>
      </xdr:spPr>
    </xdr:pic>
  </etc:cellImage>
  <etc:cellImage>
    <xdr:pic>
      <xdr:nvPicPr>
        <xdr:cNvPr id="59" name="ID_BE9E5D093C9D46BF98D65F204F08D5F8" descr="lQDPJwDCesl557PNAtDNBQCwc-yj4-1grE4IDbwv2x-sAA_1280_72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430000" y="28035250"/>
          <a:ext cx="10058400" cy="5657850"/>
        </a:xfrm>
        <a:prstGeom prst="rect">
          <a:avLst/>
        </a:prstGeom>
      </xdr:spPr>
    </xdr:pic>
  </etc:cellImage>
  <etc:cellImage>
    <xdr:pic>
      <xdr:nvPicPr>
        <xdr:cNvPr id="124" name="ID_00F85EA0063E4A2EABEC881A0F02E95C" descr="823b77965aca46148d8a038e7e5d38e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721225" y="20243800"/>
          <a:ext cx="10064750" cy="7535545"/>
        </a:xfrm>
        <a:prstGeom prst="rect">
          <a:avLst/>
        </a:prstGeom>
      </xdr:spPr>
    </xdr:pic>
  </etc:cellImage>
  <etc:cellImage>
    <xdr:pic>
      <xdr:nvPicPr>
        <xdr:cNvPr id="125" name="ID_FB367D04DF77493190D531B15FC4D21D" descr="IMG_20250520_1221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372225" y="20234275"/>
          <a:ext cx="7546975" cy="10058400"/>
        </a:xfrm>
        <a:prstGeom prst="rect">
          <a:avLst/>
        </a:prstGeom>
      </xdr:spPr>
    </xdr:pic>
  </etc:cellImage>
  <etc:cellImage>
    <xdr:pic>
      <xdr:nvPicPr>
        <xdr:cNvPr id="78" name="ID_1A5DE641213F454393C8DBC9B32F8A9E" descr="C997CBBA-7589-481A-B379-B8ECE3BD9BCE-77034-00001521E165EEC9.jp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410700" y="30778450"/>
          <a:ext cx="10058400" cy="4643755"/>
        </a:xfrm>
        <a:prstGeom prst="rect">
          <a:avLst/>
        </a:prstGeom>
      </xdr:spPr>
    </xdr:pic>
  </etc:cellImage>
  <etc:cellImage>
    <xdr:pic>
      <xdr:nvPicPr>
        <xdr:cNvPr id="79" name="ID_ACE2CBA34ECE4FACB1EC61C8402FED66" descr="IMG_9781.HEIC.JPG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687175" y="31026100"/>
          <a:ext cx="10058400" cy="7539355"/>
        </a:xfrm>
        <a:prstGeom prst="rect">
          <a:avLst/>
        </a:prstGeom>
      </xdr:spPr>
    </xdr:pic>
  </etc:cellImage>
  <etc:cellImage>
    <xdr:pic>
      <xdr:nvPicPr>
        <xdr:cNvPr id="104" name="ID_CF0829865E0F460783CF53B0F88312B4" descr="54F947E1-F2B3-4B35-8932-1D8D80BCF594-58183-00000A64AF47E0D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11750" y="7553325"/>
          <a:ext cx="10064750" cy="4640580"/>
        </a:xfrm>
        <a:prstGeom prst="rect">
          <a:avLst/>
        </a:prstGeom>
      </xdr:spPr>
    </xdr:pic>
  </etc:cellImage>
  <etc:cellImage>
    <xdr:pic>
      <xdr:nvPicPr>
        <xdr:cNvPr id="105" name="ID_D1CC3981470645E19F9C0DD53C0DDE23" descr="5uzmv9lapqkz1caf0jwwz1ubu_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rot="5400000">
          <a:off x="5224145" y="8529320"/>
          <a:ext cx="10064750" cy="7556500"/>
        </a:xfrm>
        <a:prstGeom prst="rect">
          <a:avLst/>
        </a:prstGeom>
      </xdr:spPr>
    </xdr:pic>
  </etc:cellImage>
  <etc:cellImage>
    <xdr:pic>
      <xdr:nvPicPr>
        <xdr:cNvPr id="126" name="ID_AB8B0629948D4209AE6E8BB9D1DC50FE" descr="9A6E46C6-4C2F-4842-BD1D-A704B519CDD9-897-0000007B1010578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197475" y="21720175"/>
          <a:ext cx="10064750" cy="4627880"/>
        </a:xfrm>
        <a:prstGeom prst="rect">
          <a:avLst/>
        </a:prstGeom>
      </xdr:spPr>
    </xdr:pic>
  </etc:cellImage>
  <etc:cellImage>
    <xdr:pic>
      <xdr:nvPicPr>
        <xdr:cNvPr id="127" name="ID_92084129E5E141879432D4F431EC4801" descr="IMG_1077.HEIC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629400" y="21529675"/>
          <a:ext cx="6861175" cy="5143500"/>
        </a:xfrm>
        <a:prstGeom prst="rect">
          <a:avLst/>
        </a:prstGeom>
      </xdr:spPr>
    </xdr:pic>
  </etc:cellImage>
  <etc:cellImage>
    <xdr:pic>
      <xdr:nvPicPr>
        <xdr:cNvPr id="148" name="ID_C26B034C215345258BD1ACBFE7E30799" descr="8cc1a4fe87db6f1fbc59688b1f9bf59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638925" y="36131500"/>
          <a:ext cx="10061575" cy="7539355"/>
        </a:xfrm>
        <a:prstGeom prst="rect">
          <a:avLst/>
        </a:prstGeom>
      </xdr:spPr>
    </xdr:pic>
  </etc:cellImage>
  <etc:cellImage>
    <xdr:pic>
      <xdr:nvPicPr>
        <xdr:cNvPr id="147" name="ID_55D4E014EA954297A3C14F586D068F09" descr="f0680861412332655dff9a50ae882e0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40325" y="35902900"/>
          <a:ext cx="10064750" cy="4643755"/>
        </a:xfrm>
        <a:prstGeom prst="rect">
          <a:avLst/>
        </a:prstGeom>
      </xdr:spPr>
    </xdr:pic>
  </etc:cellImage>
  <etc:cellImage>
    <xdr:pic>
      <xdr:nvPicPr>
        <xdr:cNvPr id="157" name="ID_90410888D46D40B29AB750BC43F7250B" descr="cf43ee5aedc5416d9a948bc8e2a08ea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978400" y="42208450"/>
          <a:ext cx="10064750" cy="5652770"/>
        </a:xfrm>
        <a:prstGeom prst="rect">
          <a:avLst/>
        </a:prstGeom>
      </xdr:spPr>
    </xdr:pic>
  </etc:cellImage>
  <etc:cellImage>
    <xdr:pic>
      <xdr:nvPicPr>
        <xdr:cNvPr id="158" name="ID_99C8C199E98D4CE6AE3748BBBC8388F0" descr="IMG_20250526_09012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058025" y="42522775"/>
          <a:ext cx="10061575" cy="7543800"/>
        </a:xfrm>
        <a:prstGeom prst="rect">
          <a:avLst/>
        </a:prstGeom>
      </xdr:spPr>
    </xdr:pic>
  </etc:cellImage>
  <etc:cellImage>
    <xdr:pic>
      <xdr:nvPicPr>
        <xdr:cNvPr id="89" name="ID_AA9D5F791A904B779B916F3CE3B50295" descr="5DAB65CE-E082-4A0C-8EF6-988AC26EDD5C-24028-000003AD4319764A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515475" y="38493700"/>
          <a:ext cx="10058400" cy="4627880"/>
        </a:xfrm>
        <a:prstGeom prst="rect">
          <a:avLst/>
        </a:prstGeom>
      </xdr:spPr>
    </xdr:pic>
  </etc:cellImage>
  <etc:cellImage>
    <xdr:pic>
      <xdr:nvPicPr>
        <xdr:cNvPr id="90" name="ID_67C677E8D25C4EAF882C1884278CE38A" descr="IMG_20250522_11374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2011025" y="38684200"/>
          <a:ext cx="10058400" cy="7543800"/>
        </a:xfrm>
        <a:prstGeom prst="rect">
          <a:avLst/>
        </a:prstGeom>
      </xdr:spPr>
    </xdr:pic>
  </etc:cellImage>
  <etc:cellImage>
    <xdr:pic>
      <xdr:nvPicPr>
        <xdr:cNvPr id="100" name="ID_94D74B1DC51D4EF395A77F47FE20B106" descr="lQDPKHpGS9xddrPNAUvNAtCwkw_6eq27BJ8IA87X68uyAA_720_33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464175" y="18062575"/>
          <a:ext cx="6864350" cy="3152775"/>
        </a:xfrm>
        <a:prstGeom prst="rect">
          <a:avLst/>
        </a:prstGeom>
      </xdr:spPr>
    </xdr:pic>
  </etc:cellImage>
  <etc:cellImage>
    <xdr:pic>
      <xdr:nvPicPr>
        <xdr:cNvPr id="101" name="ID_F4068941334545388E6BE0287AA09D10" descr="5jb41ctlezafip1k5co6v1oyw_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rot="5400000">
          <a:off x="5459095" y="18717895"/>
          <a:ext cx="10058400" cy="7543800"/>
        </a:xfrm>
        <a:prstGeom prst="rect">
          <a:avLst/>
        </a:prstGeom>
      </xdr:spPr>
    </xdr:pic>
  </etc:cellImage>
  <etc:cellImage>
    <xdr:pic>
      <xdr:nvPicPr>
        <xdr:cNvPr id="106" name="ID_8DD1EA0A5A464D7783EE968C6A71B9A4" descr="lQDPM56_l8uSR6vNAmvNBDiw9vp_8Qn5ccAIC3geBD1dAA_1080_61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778375" y="9004300"/>
          <a:ext cx="10064750" cy="5774055"/>
        </a:xfrm>
        <a:prstGeom prst="rect">
          <a:avLst/>
        </a:prstGeom>
      </xdr:spPr>
    </xdr:pic>
  </etc:cellImage>
  <etc:cellImage>
    <xdr:pic>
      <xdr:nvPicPr>
        <xdr:cNvPr id="107" name="ID_98DCD6B59F934E609B71604746FC9D53" descr="4vl86oofs82egfx6vfvjsvqm1_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rot="5400000">
          <a:off x="5407025" y="10121900"/>
          <a:ext cx="10064750" cy="7550150"/>
        </a:xfrm>
        <a:prstGeom prst="rect">
          <a:avLst/>
        </a:prstGeom>
      </xdr:spPr>
    </xdr:pic>
  </etc:cellImage>
  <etc:cellImage>
    <xdr:pic>
      <xdr:nvPicPr>
        <xdr:cNvPr id="150" name="ID_F0119C2E36254365BEDD3F3822F1F1E3" descr="IMG_9808.HEIC.JPG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096125" y="37198300"/>
          <a:ext cx="10061575" cy="7539355"/>
        </a:xfrm>
        <a:prstGeom prst="rect">
          <a:avLst/>
        </a:prstGeom>
      </xdr:spPr>
    </xdr:pic>
  </etc:cellImage>
  <etc:cellImage>
    <xdr:pic>
      <xdr:nvPicPr>
        <xdr:cNvPr id="149" name="ID_6DEFA5C19F0F4E2A9A7AC803400BA3AD" descr="BC41EAA0-2FF0-4DB5-8F30-4F38B883625C-83283-0000168434073ADE.jpg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883150" y="37360225"/>
          <a:ext cx="10064750" cy="4643755"/>
        </a:xfrm>
        <a:prstGeom prst="rect">
          <a:avLst/>
        </a:prstGeom>
      </xdr:spPr>
    </xdr:pic>
  </etc:cellImage>
  <etc:cellImage>
    <xdr:pic>
      <xdr:nvPicPr>
        <xdr:cNvPr id="114" name="ID_72D5324B173B4EC0B165A2D248A163C1" descr="aeea92c2f717d1a6e3432a5519063e5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658350" y="44513500"/>
          <a:ext cx="10058400" cy="4643755"/>
        </a:xfrm>
        <a:prstGeom prst="rect">
          <a:avLst/>
        </a:prstGeom>
      </xdr:spPr>
    </xdr:pic>
  </etc:cellImage>
  <etc:cellImage>
    <xdr:pic>
      <xdr:nvPicPr>
        <xdr:cNvPr id="115" name="ID_FB690A28F07947E49B569B164DA4F7B1" descr="adb40bbbaa7353afe2ec66d743ffb70b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477625" y="44284900"/>
          <a:ext cx="10058400" cy="7552055"/>
        </a:xfrm>
        <a:prstGeom prst="rect">
          <a:avLst/>
        </a:prstGeom>
      </xdr:spPr>
    </xdr:pic>
  </etc:cellImage>
  <etc:cellImage>
    <xdr:pic>
      <xdr:nvPicPr>
        <xdr:cNvPr id="122" name="ID_9760C68A70B44ADAA91850EA7C5EEE77" descr="81b2b01620c447bb9c1f4e21e7a1368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254625" y="19005550"/>
          <a:ext cx="10064750" cy="7535545"/>
        </a:xfrm>
        <a:prstGeom prst="rect">
          <a:avLst/>
        </a:prstGeom>
      </xdr:spPr>
    </xdr:pic>
  </etc:cellImage>
  <etc:cellImage>
    <xdr:pic>
      <xdr:nvPicPr>
        <xdr:cNvPr id="123" name="ID_F68E2998E76A41738934FD4B274E08A9" descr="3jk8ethjlc92gxes0sz93pk28_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5400000">
          <a:off x="5408930" y="20134580"/>
          <a:ext cx="10067925" cy="7537450"/>
        </a:xfrm>
        <a:prstGeom prst="rect">
          <a:avLst/>
        </a:prstGeom>
      </xdr:spPr>
    </xdr:pic>
  </etc:cellImage>
  <etc:cellImage>
    <xdr:pic>
      <xdr:nvPicPr>
        <xdr:cNvPr id="116" name="ID_D2E973730E5A4B9CA9AE8AACE476D820" descr="6c0748468bcb52700729a271fac9fd23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772650" y="47580550"/>
          <a:ext cx="10058400" cy="4643755"/>
        </a:xfrm>
        <a:prstGeom prst="rect">
          <a:avLst/>
        </a:prstGeom>
      </xdr:spPr>
    </xdr:pic>
  </etc:cellImage>
  <etc:cellImage>
    <xdr:pic>
      <xdr:nvPicPr>
        <xdr:cNvPr id="117" name="ID_74D11080BDC0426B95BA57E984A69786" descr="IMG_9785.HEIC.JPG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1649075" y="47866300"/>
          <a:ext cx="10058400" cy="7539355"/>
        </a:xfrm>
        <a:prstGeom prst="rect">
          <a:avLst/>
        </a:prstGeom>
      </xdr:spPr>
    </xdr:pic>
  </etc:cellImage>
  <etc:cellImage>
    <xdr:pic>
      <xdr:nvPicPr>
        <xdr:cNvPr id="168" name="ID_F301B85B14604A89A1E7E24197B06D4C" descr="lQDPKcb7kORmQ2_NBaDNB4Cw3MtBu2qDyEIIFzIAxNXeAA_1920_144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rot="5400000">
          <a:off x="5104130" y="50090705"/>
          <a:ext cx="10067925" cy="7537450"/>
        </a:xfrm>
        <a:prstGeom prst="rect">
          <a:avLst/>
        </a:prstGeom>
      </xdr:spPr>
    </xdr:pic>
  </etc:cellImage>
  <etc:cellImage>
    <xdr:pic>
      <xdr:nvPicPr>
        <xdr:cNvPr id="167" name="ID_906756D076AF414C8B7FB42D023427B5" descr="lQDPJyEGgsC5Se_NBP_NAr-wkyvzuErPrswIFzH1FZ5WAA_703_127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rot="16200000">
          <a:off x="6732905" y="46547405"/>
          <a:ext cx="5528310" cy="10067925"/>
        </a:xfrm>
        <a:prstGeom prst="rect">
          <a:avLst/>
        </a:prstGeom>
      </xdr:spPr>
    </xdr:pic>
  </etc:cellImage>
  <etc:cellImage>
    <xdr:pic>
      <xdr:nvPicPr>
        <xdr:cNvPr id="120" name="ID_A97A560CF76043F788582CD2E8DFF7DA" descr="5AAB417A-64FE-417A-AC0F-38690213D4BD-24028-000003A5AD5BBF0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439275" y="50752375"/>
          <a:ext cx="10058400" cy="4627880"/>
        </a:xfrm>
        <a:prstGeom prst="rect">
          <a:avLst/>
        </a:prstGeom>
      </xdr:spPr>
    </xdr:pic>
  </etc:cellImage>
  <etc:cellImage>
    <xdr:pic>
      <xdr:nvPicPr>
        <xdr:cNvPr id="121" name="ID_6A238F11B2BC41FC909F2FAC9CCA88EF"/>
        <xdr:cNvPicPr>
          <a:picLocks noChangeAspect="1"/>
        </xdr:cNvPicPr>
      </xdr:nvPicPr>
      <xdr:blipFill>
        <a:blip r:embed="rId66" r:link="rId67"/>
        <a:stretch>
          <a:fillRect/>
        </a:stretch>
      </xdr:blipFill>
      <xdr:spPr>
        <a:xfrm>
          <a:off x="10734675" y="49923700"/>
          <a:ext cx="12192000" cy="56102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8" name="ID_A75EC269A0534103AA59946B7F66F441" descr="a3307b608c2d4bee82be62970c90f3ac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077450" y="52114450"/>
          <a:ext cx="10058400" cy="7534910"/>
        </a:xfrm>
        <a:prstGeom prst="rect">
          <a:avLst/>
        </a:prstGeom>
      </xdr:spPr>
    </xdr:pic>
  </etc:cellImage>
  <etc:cellImage>
    <xdr:pic>
      <xdr:nvPicPr>
        <xdr:cNvPr id="129" name="ID_1B689918DACF41199747144B5DBAA45F" descr="P_20250522_08552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1391900" y="52171600"/>
          <a:ext cx="10058400" cy="5657850"/>
        </a:xfrm>
        <a:prstGeom prst="rect">
          <a:avLst/>
        </a:prstGeom>
      </xdr:spPr>
    </xdr:pic>
  </etc:cellImage>
  <etc:cellImage>
    <xdr:pic>
      <xdr:nvPicPr>
        <xdr:cNvPr id="130" name="ID_C271D7CB1EE6463DA8B3ADEDF4C9E24B" descr="IMG_1093.HEIC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515100" y="22882225"/>
          <a:ext cx="10061575" cy="7543800"/>
        </a:xfrm>
        <a:prstGeom prst="rect">
          <a:avLst/>
        </a:prstGeom>
      </xdr:spPr>
    </xdr:pic>
  </etc:cellImage>
  <etc:cellImage>
    <xdr:pic>
      <xdr:nvPicPr>
        <xdr:cNvPr id="131" name="ID_62540562CA00465A95B1F5B2089980A4" descr="CC66C89C-619C-4DDF-84CB-6706E68C9F69-6420-000000DFC0403CBD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911725" y="23139400"/>
          <a:ext cx="10064750" cy="4627880"/>
        </a:xfrm>
        <a:prstGeom prst="rect">
          <a:avLst/>
        </a:prstGeom>
      </xdr:spPr>
    </xdr:pic>
  </etc:cellImage>
  <etc:cellImage>
    <xdr:pic>
      <xdr:nvPicPr>
        <xdr:cNvPr id="132" name="ID_397A036BDE224BB4B5210CC7B6A066EE" descr="IMG_1083.HEIC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477000" y="24501475"/>
          <a:ext cx="10061575" cy="7543800"/>
        </a:xfrm>
        <a:prstGeom prst="rect">
          <a:avLst/>
        </a:prstGeom>
      </xdr:spPr>
    </xdr:pic>
  </etc:cellImage>
  <etc:cellImage>
    <xdr:pic>
      <xdr:nvPicPr>
        <xdr:cNvPr id="133" name="ID_5ADA9F3E9C934543821ED9188121D542" descr="B0557D15-56BA-40C6-8590-34C7F668E6E8-5334-000000B603D90928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140325" y="24120475"/>
          <a:ext cx="10064750" cy="4627880"/>
        </a:xfrm>
        <a:prstGeom prst="rect">
          <a:avLst/>
        </a:prstGeom>
      </xdr:spPr>
    </xdr:pic>
  </etc:cellImage>
  <etc:cellImage>
    <xdr:pic>
      <xdr:nvPicPr>
        <xdr:cNvPr id="154" name="ID_54C6F854EEAE4E5C9113C6302C413BB6" descr="IMG_20250523_08301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648450" y="40027225"/>
          <a:ext cx="10061575" cy="10058400"/>
        </a:xfrm>
        <a:prstGeom prst="rect">
          <a:avLst/>
        </a:prstGeom>
      </xdr:spPr>
    </xdr:pic>
  </etc:cellImage>
  <etc:cellImage>
    <xdr:pic>
      <xdr:nvPicPr>
        <xdr:cNvPr id="153" name="ID_8B5915EC5EB64B108D152C4A9E3C120D" descr="b1c6bbc6011e4f919c8d6f63e63d951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407025" y="39951025"/>
          <a:ext cx="10064750" cy="7534910"/>
        </a:xfrm>
        <a:prstGeom prst="rect">
          <a:avLst/>
        </a:prstGeom>
      </xdr:spPr>
    </xdr:pic>
  </etc:cellImage>
  <etc:cellImage>
    <xdr:pic>
      <xdr:nvPicPr>
        <xdr:cNvPr id="134" name="ID_62448BD75B6F453E9AF20E0F0C4535B6" descr="lQDPD3gada_lNUPNAmvNBDiwXLZW4vwje-8IDMrYW1GwAA_1080_61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763125" y="58486675"/>
          <a:ext cx="10058400" cy="5764530"/>
        </a:xfrm>
        <a:prstGeom prst="rect">
          <a:avLst/>
        </a:prstGeom>
      </xdr:spPr>
    </xdr:pic>
  </etc:cellImage>
  <etc:cellImage>
    <xdr:pic>
      <xdr:nvPicPr>
        <xdr:cNvPr id="135" name="ID_AB2BAFED257E4D92A7E5DE636AD1AE49" descr="lQDPM4WQLz9rtEPNA8DNBQCwGoF79N5qzIsIDMrYWo-YAA_1280_96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1325225" y="58239025"/>
          <a:ext cx="10058400" cy="7543800"/>
        </a:xfrm>
        <a:prstGeom prst="rect">
          <a:avLst/>
        </a:prstGeom>
      </xdr:spPr>
    </xdr:pic>
  </etc:cellImage>
  <etc:cellImage>
    <xdr:pic>
      <xdr:nvPicPr>
        <xdr:cNvPr id="136" name="ID_96632F9F1F1F4420ADDCD6B7812DB442" descr="fa552e132d08408e947ec82c93cebf9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286875" y="59924950"/>
          <a:ext cx="10058400" cy="7534910"/>
        </a:xfrm>
        <a:prstGeom prst="rect">
          <a:avLst/>
        </a:prstGeom>
      </xdr:spPr>
    </xdr:pic>
  </etc:cellImage>
  <etc:cellImage>
    <xdr:pic>
      <xdr:nvPicPr>
        <xdr:cNvPr id="137" name="ID_068B2266F73B4D92AE5BD775FCC57D60" descr="ce0a71ac23ed420ebac68c2d33b09ed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1572875" y="59686825"/>
          <a:ext cx="5143500" cy="6858000"/>
        </a:xfrm>
        <a:prstGeom prst="rect">
          <a:avLst/>
        </a:prstGeom>
      </xdr:spPr>
    </xdr:pic>
  </etc:cellImage>
  <etc:cellImage>
    <xdr:pic>
      <xdr:nvPicPr>
        <xdr:cNvPr id="138" name="ID_50189DD6DD354AC38E3AE87CA7A65BA8" descr="lQDPD3RolbWgt2PNAmvNBDiw0yoPfqUQBFEIEIpfjFKRAA_1080_61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572625" y="61363225"/>
          <a:ext cx="10058400" cy="5764530"/>
        </a:xfrm>
        <a:prstGeom prst="rect">
          <a:avLst/>
        </a:prstGeom>
      </xdr:spPr>
    </xdr:pic>
  </etc:cellImage>
  <etc:cellImage>
    <xdr:pic>
      <xdr:nvPicPr>
        <xdr:cNvPr id="139" name="ID_9C09EF8EFCB34F85A1BAFA0AC63A548A" descr="lQDPM4bNmUPBOePNA8DNBQCw0IMd4buPcrUIEIpfjTx7AA_1280_96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1620500" y="61506100"/>
          <a:ext cx="10058400" cy="7543800"/>
        </a:xfrm>
        <a:prstGeom prst="rect">
          <a:avLst/>
        </a:prstGeom>
      </xdr:spPr>
    </xdr:pic>
  </etc:cellImage>
  <etc:cellImage>
    <xdr:pic>
      <xdr:nvPicPr>
        <xdr:cNvPr id="140" name="ID_7314D8F4032E4077859BA5D0B139A3B3" descr="88394543628c42028948d22f2650c68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277350" y="62306200"/>
          <a:ext cx="10058400" cy="4627880"/>
        </a:xfrm>
        <a:prstGeom prst="rect">
          <a:avLst/>
        </a:prstGeom>
      </xdr:spPr>
    </xdr:pic>
  </etc:cellImage>
  <etc:cellImage>
    <xdr:pic>
      <xdr:nvPicPr>
        <xdr:cNvPr id="141" name="ID_FBFDB9672C8244BCA1A69B6C00B0B472" descr="IMG_1148.HEI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1487150" y="62734825"/>
          <a:ext cx="10058400" cy="7543800"/>
        </a:xfrm>
        <a:prstGeom prst="rect">
          <a:avLst/>
        </a:prstGeom>
      </xdr:spPr>
    </xdr:pic>
  </etc:cellImage>
  <etc:cellImage>
    <xdr:pic>
      <xdr:nvPicPr>
        <xdr:cNvPr id="142" name="ID_1DC8EEB0728F4646ACF10A70D4B8A17E" descr="fdda2598371a4ef1988f5bf00d96eaee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601200" y="64335025"/>
          <a:ext cx="10058400" cy="7534910"/>
        </a:xfrm>
        <a:prstGeom prst="rect">
          <a:avLst/>
        </a:prstGeom>
      </xdr:spPr>
    </xdr:pic>
  </etc:cellImage>
  <etc:cellImage>
    <xdr:pic>
      <xdr:nvPicPr>
        <xdr:cNvPr id="143" name="ID_EF0F1CE120684E1A8822C158ED694E18" descr="P_20250522_13233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1639550" y="64516000"/>
          <a:ext cx="10058400" cy="5657850"/>
        </a:xfrm>
        <a:prstGeom prst="rect">
          <a:avLst/>
        </a:prstGeom>
      </xdr:spPr>
    </xdr:pic>
  </etc:cellImage>
  <etc:cellImage>
    <xdr:pic>
      <xdr:nvPicPr>
        <xdr:cNvPr id="144" name="ID_E0466E096F4C4AD3AD71ED478972BBBB" descr="0b541676e48d4ed69bfcca83b0d81a4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235575" y="13985875"/>
          <a:ext cx="10064750" cy="7534910"/>
        </a:xfrm>
        <a:prstGeom prst="rect">
          <a:avLst/>
        </a:prstGeom>
      </xdr:spPr>
    </xdr:pic>
  </etc:cellImage>
  <etc:cellImage>
    <xdr:pic>
      <xdr:nvPicPr>
        <xdr:cNvPr id="145" name="ID_C18B300FBF204D538C326BE45D791308" descr="P_20250520_081746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715125" y="14081125"/>
          <a:ext cx="10061575" cy="5657850"/>
        </a:xfrm>
        <a:prstGeom prst="rect">
          <a:avLst/>
        </a:prstGeom>
      </xdr:spPr>
    </xdr:pic>
  </etc:cellImage>
  <etc:cellImage>
    <xdr:pic>
      <xdr:nvPicPr>
        <xdr:cNvPr id="146" name="ID_1E2E3F5F82B944E390056F8DAEEDF72F" descr="876AAEFF-C37E-4E4D-89F8-976614E83C65-67020-00001301A3995F93.jpg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149850" y="15319375"/>
          <a:ext cx="10064750" cy="4643755"/>
        </a:xfrm>
        <a:prstGeom prst="rect">
          <a:avLst/>
        </a:prstGeom>
      </xdr:spPr>
    </xdr:pic>
  </etc:cellImage>
  <etc:cellImage>
    <xdr:pic>
      <xdr:nvPicPr>
        <xdr:cNvPr id="151" name="ID_D2FDE93FE64D4479A013D15340956EDD" descr="IMG_9727.HEIC.JPG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686550" y="15147925"/>
          <a:ext cx="10061575" cy="753935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<sst xmlns="http://schemas.openxmlformats.org/spreadsheetml/2006/main" count="369" uniqueCount="217">
  <si>
    <t>2025年5月6-30日职业卫生定期检测项目公示表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</si>
  <si>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</si>
  <si>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</si>
  <si>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</si>
  <si>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</si>
  <si>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</si>
  <si>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</si>
  <si>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</si>
  <si>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</si>
  <si>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</si>
  <si>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</si>
  <si>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</si>
  <si>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</si>
  <si>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</si>
  <si>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</si>
  <si>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KDZW250787</t>
  </si>
  <si>
    <t>吴江市协合零件机械有限公司</t>
  </si>
  <si>
    <t>苏州市吴江区松陵镇菀坪社区开发东路36号</t>
  </si>
  <si>
    <t>丁玲</t>
  </si>
  <si>
    <t>熊兴瑞,张云龙</t>
  </si>
  <si>
    <t>/</t>
  </si>
  <si>
    <t>KDZW250774</t>
  </si>
  <si>
    <t>江苏麒强家具有限公司</t>
  </si>
  <si>
    <t>昆山市千灯镇黄浦路1023号2号房</t>
  </si>
  <si>
    <t>安创德</t>
  </si>
  <si>
    <t>浦宗浩,何帅</t>
  </si>
  <si>
    <t>徐旖旎、王倩、周丽</t>
  </si>
  <si>
    <t>KDZW250802</t>
  </si>
  <si>
    <t>宜兴市万霖环保设备厂</t>
  </si>
  <si>
    <t>江苏省无锡市宜兴市丁蜀镇上坝村</t>
  </si>
  <si>
    <t>陈俊</t>
  </si>
  <si>
    <t>杨建峰、唐泽田</t>
  </si>
  <si>
    <t>徐旖旎、陶玲琳、周丽</t>
  </si>
  <si>
    <t>KDZW250810</t>
  </si>
  <si>
    <t>苏州中特高科变压器有限公司</t>
  </si>
  <si>
    <t>张家港市杨舍镇棋杆路18号</t>
  </si>
  <si>
    <t>陶利亚</t>
  </si>
  <si>
    <t>高杨,张梦磊</t>
  </si>
  <si>
    <t>KDZW250797</t>
  </si>
  <si>
    <t>常熟中勤建材有限公司</t>
  </si>
  <si>
    <t>江苏省常熟市梅李镇</t>
  </si>
  <si>
    <t>谢建</t>
  </si>
  <si>
    <t>徐旖旎、
孙赛、周丽</t>
  </si>
  <si>
    <t>KDZW250832</t>
  </si>
  <si>
    <t>苏州苏福马机械有限公司</t>
  </si>
  <si>
    <t>江苏省苏州市新区华枫路377号</t>
  </si>
  <si>
    <t>陈昌晶</t>
  </si>
  <si>
    <t>杨建峰,朱素杰</t>
  </si>
  <si>
    <t>KDZW250807</t>
  </si>
  <si>
    <t>苏州豪丰电器配件有限公司</t>
  </si>
  <si>
    <t>江苏省苏州市吴中区胥口镇孙武路1027号</t>
  </si>
  <si>
    <t>唐志强</t>
  </si>
  <si>
    <t>周舒怡,刘润杰</t>
  </si>
  <si>
    <t>KDZW250871</t>
  </si>
  <si>
    <t>江苏埃克西尔工程科技有限公司</t>
  </si>
  <si>
    <t>江苏省常熟市经济技术开发区兴达路10号1幢</t>
  </si>
  <si>
    <t>程启军</t>
  </si>
  <si>
    <t>熊兴瑞,唐泽田</t>
  </si>
  <si>
    <t>KDZW250776</t>
  </si>
  <si>
    <t>张家港市杰发木业有限公司</t>
  </si>
  <si>
    <t>张家港市金港镇后塍镇山东路38号</t>
  </si>
  <si>
    <t>庄素琴</t>
  </si>
  <si>
    <t>张文清,唐泽田</t>
  </si>
  <si>
    <t>徐旖旎、
程行行、周丽</t>
  </si>
  <si>
    <t>KDZW250830</t>
  </si>
  <si>
    <t>苏州福祥机械有限公司</t>
  </si>
  <si>
    <t>苏州高新区枫桥工业园湘江路581号</t>
  </si>
  <si>
    <t>KDZW250851</t>
  </si>
  <si>
    <t>张家港市协固金属制品有限公司</t>
  </si>
  <si>
    <t>江苏省张家港市凤凰镇港口程墩村</t>
  </si>
  <si>
    <t>顾工</t>
  </si>
  <si>
    <t>KDZW250731</t>
  </si>
  <si>
    <t>国巨电子（中国）有限公司</t>
  </si>
  <si>
    <t>江苏省苏州市虎丘区长江路179号</t>
  </si>
  <si>
    <t>陆小平</t>
  </si>
  <si>
    <t>苏嘉浩,赵文涛</t>
  </si>
  <si>
    <t>2025-04-27、2025-04-28</t>
  </si>
  <si>
    <t>KDZW250712</t>
  </si>
  <si>
    <t>华昕科技（苏州）有限公司</t>
  </si>
  <si>
    <t>苏州高新区鹿山路666号</t>
  </si>
  <si>
    <t>郑菊芳</t>
  </si>
  <si>
    <t>李书芹、
左成静、
孙传甫</t>
  </si>
  <si>
    <t>KDZW250831</t>
  </si>
  <si>
    <t>苏州高新区何山路378号</t>
  </si>
  <si>
    <t>KDZW250818</t>
  </si>
  <si>
    <t>张家港市梓睿针织有限公司</t>
  </si>
  <si>
    <t>张家港市杨舍镇田垛里村中兴路服装工业区#1</t>
  </si>
  <si>
    <t>陈友荣</t>
  </si>
  <si>
    <t>赵文涛,张文清</t>
  </si>
  <si>
    <t>赵文涛,张文清，苏嘉浩</t>
  </si>
  <si>
    <t>KDZW250800</t>
  </si>
  <si>
    <t>苏州金陵玻璃科技有限公司</t>
  </si>
  <si>
    <t>张家港市南丰镇兴园路东侧</t>
  </si>
  <si>
    <t>张石</t>
  </si>
  <si>
    <t>KDZW250750</t>
  </si>
  <si>
    <t>靖江市惠江空调设备厂</t>
  </si>
  <si>
    <t>靖江市孤山镇孤山路6号</t>
  </si>
  <si>
    <t>曹惠江</t>
  </si>
  <si>
    <t>赵文涛,苏嘉浩</t>
  </si>
  <si>
    <t>KDZW250572</t>
  </si>
  <si>
    <t>江苏恒川新材料有限公司</t>
  </si>
  <si>
    <t>泰州市高港区许庄街道刁泗路北侧</t>
  </si>
  <si>
    <t>毛正哲</t>
  </si>
  <si>
    <t>KDZW250868</t>
  </si>
  <si>
    <t>苏州艾斯福电子有限公司</t>
  </si>
  <si>
    <t>苏州市高新区石林路161号7号楼2楼</t>
  </si>
  <si>
    <t>孙云</t>
  </si>
  <si>
    <t>KDZW250931</t>
  </si>
  <si>
    <t>苏州汉华光电科技有限公司</t>
  </si>
  <si>
    <t>常熟市莫城街道和甸路55号智尚产业园1号楼一层</t>
  </si>
  <si>
    <t>黄静</t>
  </si>
  <si>
    <t>章子豪、吴秋硕、郭骏</t>
  </si>
  <si>
    <t>KDZW250856</t>
  </si>
  <si>
    <t>苏州淼昇电子有限公司</t>
  </si>
  <si>
    <t>苏州吴中经济开发区河东工业园六丰路279号</t>
  </si>
  <si>
    <t>姚珉莉</t>
  </si>
  <si>
    <t>KDZW250844</t>
  </si>
  <si>
    <t>张家港市润立达电梯导轨有限公司</t>
  </si>
  <si>
    <t>张家港市后塍街道学田路26号</t>
  </si>
  <si>
    <t>陈建平</t>
  </si>
  <si>
    <t>KDZW250860</t>
  </si>
  <si>
    <t>苏州忠冈精密工业有限公司</t>
  </si>
  <si>
    <t>苏州工业园区银胜路136号</t>
  </si>
  <si>
    <t>徐丹丹</t>
  </si>
  <si>
    <t>KDZW250824</t>
  </si>
  <si>
    <t>昆山科翔意电子科技有限公司</t>
  </si>
  <si>
    <t>陆家镇田都路8号1幢</t>
  </si>
  <si>
    <t>章洪萍</t>
  </si>
  <si>
    <t>何帅,张云龙</t>
  </si>
  <si>
    <t>KDZW250933</t>
  </si>
  <si>
    <t>江阴市聚合立行新型建材有限公司</t>
  </si>
  <si>
    <t>江苏省江阴市周庄镇宗言村金门路22号</t>
  </si>
  <si>
    <t>褚芳</t>
  </si>
  <si>
    <t>KDZW250799</t>
  </si>
  <si>
    <t>苏州鱼跃医疗科技有限公司</t>
  </si>
  <si>
    <t>苏州高新区锦峰路9号</t>
  </si>
  <si>
    <t>董恒衡</t>
  </si>
  <si>
    <t>KDZW250846</t>
  </si>
  <si>
    <t>戴铂新材料(张家港)有限公司</t>
  </si>
  <si>
    <t>江苏扬子江国际化学工业园南海路66号</t>
  </si>
  <si>
    <t>程彦强</t>
  </si>
  <si>
    <t>赵文涛,苏嘉浩、张文清</t>
  </si>
  <si>
    <t>KDZW250916</t>
  </si>
  <si>
    <t>优联电气系统（苏州）有限公司</t>
  </si>
  <si>
    <t>苏州工业园区娄葑北区创投工业坊37号厂房</t>
  </si>
  <si>
    <t>郭利军</t>
  </si>
  <si>
    <t>王倩、徐敏、周丽</t>
  </si>
  <si>
    <t>KDZW250778</t>
  </si>
  <si>
    <t>张家港市亨利锻件制造有限公司</t>
  </si>
  <si>
    <t>张家港市金港镇后塍肖家庄村南首</t>
  </si>
  <si>
    <t>胡工</t>
  </si>
  <si>
    <t>KDZW250883</t>
  </si>
  <si>
    <t>苏州板硝子纤维制品有限公司</t>
  </si>
  <si>
    <t>苏州高新区鸿禧路121号</t>
  </si>
  <si>
    <t>虞龙友</t>
  </si>
  <si>
    <t>KDZW250887</t>
  </si>
  <si>
    <t>江苏源艺包装有限公司</t>
  </si>
  <si>
    <t>常熟市尚湖镇颜巷村</t>
  </si>
  <si>
    <t>李洋地</t>
  </si>
  <si>
    <t>KDZW250869</t>
  </si>
  <si>
    <t>史丹利百得紧固系统（南通）有限公司</t>
  </si>
  <si>
    <t>南通市通州区金新街道华通路666号</t>
  </si>
  <si>
    <t>任经理</t>
  </si>
  <si>
    <t>苏嘉浩,唐泽田</t>
  </si>
  <si>
    <t>苏嘉浩,唐泽田，熊兴瑞,朱素杰</t>
  </si>
  <si>
    <t>KDZW250692</t>
  </si>
  <si>
    <t>江阴宝柏包装有限公司</t>
  </si>
  <si>
    <t>江苏省江阴市南外环路858号</t>
  </si>
  <si>
    <t>刘亚选</t>
  </si>
  <si>
    <t>2025-05-21~2025-05-22</t>
  </si>
  <si>
    <t>KDZW250878</t>
  </si>
  <si>
    <t>张家港市协大机电有限公司</t>
  </si>
  <si>
    <t>张家港市凤凰镇港口恬庄村</t>
  </si>
  <si>
    <t>罗春艳</t>
  </si>
  <si>
    <t>KDZW250843</t>
  </si>
  <si>
    <t>张家港市荣廷金属装饰工程有限公司</t>
  </si>
  <si>
    <t>江苏省张家港市杨舍镇周家桥</t>
  </si>
  <si>
    <t>马迎</t>
  </si>
  <si>
    <t>KDZW250817</t>
  </si>
  <si>
    <t>张家港天撷化纤纺织有限公司</t>
  </si>
  <si>
    <t>张家港市杨舍镇闸上村新闸中路9号</t>
  </si>
  <si>
    <t>贡亚军</t>
  </si>
  <si>
    <t>KDZW250880</t>
  </si>
  <si>
    <t>常熟市常顺金属制品有限公司</t>
  </si>
  <si>
    <t>常熟市辛庄镇合泰路100号</t>
  </si>
  <si>
    <t>俞胜</t>
  </si>
  <si>
    <t>KDZW250812</t>
  </si>
  <si>
    <t>靖江市新丽空调设备厂</t>
  </si>
  <si>
    <t>江苏省泰州市靖江市新杨路21号</t>
  </si>
  <si>
    <t>曹新明</t>
  </si>
  <si>
    <t>苏嘉浩,赵文涛，张文清</t>
  </si>
  <si>
    <t>KDZW250922</t>
  </si>
  <si>
    <t>苏州正力新能源科技有限公司</t>
  </si>
  <si>
    <t>常熟高新技术产业开发区黄浦江路133号2幢</t>
  </si>
  <si>
    <t>倪士密</t>
  </si>
  <si>
    <t>周舒怡,杨玉麟</t>
  </si>
  <si>
    <t>KDZW250881</t>
  </si>
  <si>
    <t>江苏永鼎光电子技术有限公司</t>
  </si>
  <si>
    <t>江苏省苏州市吴江区黎里镇318国道74K处芦墟段北侧</t>
  </si>
  <si>
    <t>黄建明</t>
  </si>
  <si>
    <t>KDZW250823</t>
  </si>
  <si>
    <t>昆山永元兴真空涂层科技有限公司</t>
  </si>
  <si>
    <t>江苏省昆山市富尔路18号</t>
  </si>
  <si>
    <t>刘义</t>
  </si>
  <si>
    <t>KDZW250908</t>
  </si>
  <si>
    <t>思达克刀具(苏州)有限公司</t>
  </si>
  <si>
    <t>张家港市南丰镇</t>
  </si>
  <si>
    <t>毛经理</t>
  </si>
  <si>
    <t>KDZW250845</t>
  </si>
  <si>
    <t>江苏安航船舶设备有限公司</t>
  </si>
  <si>
    <t>东台高新技术产业开发区曙丰路99号9幢</t>
  </si>
  <si>
    <t>马如中</t>
  </si>
  <si>
    <t>KDZW250882</t>
  </si>
  <si>
    <t>苏州德运康瑞生物科技有限公司</t>
  </si>
  <si>
    <t>苏州市吴江区江陵街道长安路2358号吴江科技创业园</t>
  </si>
  <si>
    <t>杨甜</t>
  </si>
  <si>
    <t>周舒怡,熊兴瑞,张云龙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</si>
</sst>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2"/>
      <color theme="1"/>
      <name val="等线"/>
      <charset val="134"/>
      <scheme val="minor"/>
    </font>
    <font>
      <sz val="11"/>
      <name val="宋体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1"/>
      <color rgb="FF000000"/>
      <name val="宋体"/>
      <charset val="134"/>
    </font>
    <font>
      <sz val="11"/>
      <color theme="1"/>
      <name val="宋体"/>
      <charset val="134"/>
    </font>
    <font>
      <sz val="10"/>
      <color rgb="FF000000"/>
      <name val="宋体"/>
      <charset val="134"/>
    </font>
    <font>
      <sz val="10"/>
      <color rgb="FF000000"/>
      <name val="Times New Roman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3" borderId="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4" borderId="9" applyNumberFormat="0" applyAlignment="0" applyProtection="0">
      <alignment vertical="center"/>
    </xf>
    <xf numFmtId="0" fontId="18" fillId="5" borderId="10" applyNumberFormat="0" applyAlignment="0" applyProtection="0">
      <alignment vertical="center"/>
    </xf>
    <xf numFmtId="0" fontId="19" fillId="5" borderId="9" applyNumberFormat="0" applyAlignment="0" applyProtection="0">
      <alignment vertical="center"/>
    </xf>
    <xf numFmtId="0" fontId="20" fillId="6" borderId="11" applyNumberFormat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0" borderId="13" applyNumberFormat="0" applyFill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2" fillId="0" borderId="0" xfId="0" applyFont="1" applyBorder="1" applyAlignment="1">
      <alignment horizontal="center"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center" vertical="center" wrapText="1"/>
    </xf>
    <xf numFmtId="0" fontId="1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vertical="center" wrapText="1"/>
    </xf>
    <xf numFmtId="0" fontId="4" fillId="0" borderId="1" xfId="0" applyFont="1" applyFill="1" applyBorder="1" applyAlignment="1">
      <alignment horizontal="center" vertical="center" wrapText="1"/>
    </xf>
    <xf numFmtId="14" fontId="5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1" fillId="0" borderId="0" xfId="0" applyFont="1" applyAlignment="1" applyProtection="1">
      <alignment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9" Type="http://schemas.openxmlformats.org/officeDocument/2006/relationships/image" Target="media/image88.jpeg"/><Relationship Id="rId88" Type="http://schemas.openxmlformats.org/officeDocument/2006/relationships/image" Target="media/image87.jpeg"/><Relationship Id="rId87" Type="http://schemas.openxmlformats.org/officeDocument/2006/relationships/image" Target="media/image86.jpeg"/><Relationship Id="rId86" Type="http://schemas.openxmlformats.org/officeDocument/2006/relationships/image" Target="media/image85.jpeg"/><Relationship Id="rId85" Type="http://schemas.openxmlformats.org/officeDocument/2006/relationships/image" Target="media/image84.jpeg"/><Relationship Id="rId84" Type="http://schemas.openxmlformats.org/officeDocument/2006/relationships/image" Target="media/image83.jpeg"/><Relationship Id="rId83" Type="http://schemas.openxmlformats.org/officeDocument/2006/relationships/image" Target="media/image82.jpeg"/><Relationship Id="rId82" Type="http://schemas.openxmlformats.org/officeDocument/2006/relationships/image" Target="media/image81.jpeg"/><Relationship Id="rId81" Type="http://schemas.openxmlformats.org/officeDocument/2006/relationships/image" Target="media/image80.jpeg"/><Relationship Id="rId80" Type="http://schemas.openxmlformats.org/officeDocument/2006/relationships/image" Target="media/image79.jpeg"/><Relationship Id="rId8" Type="http://schemas.openxmlformats.org/officeDocument/2006/relationships/image" Target="media/image8.jpeg"/><Relationship Id="rId79" Type="http://schemas.openxmlformats.org/officeDocument/2006/relationships/image" Target="media/image78.jpeg"/><Relationship Id="rId78" Type="http://schemas.openxmlformats.org/officeDocument/2006/relationships/image" Target="media/image77.jpeg"/><Relationship Id="rId77" Type="http://schemas.openxmlformats.org/officeDocument/2006/relationships/image" Target="media/image76.jpeg"/><Relationship Id="rId76" Type="http://schemas.openxmlformats.org/officeDocument/2006/relationships/image" Target="media/image75.jpeg"/><Relationship Id="rId75" Type="http://schemas.openxmlformats.org/officeDocument/2006/relationships/image" Target="media/image74.jpeg"/><Relationship Id="rId74" Type="http://schemas.openxmlformats.org/officeDocument/2006/relationships/image" Target="media/image73.jpeg"/><Relationship Id="rId73" Type="http://schemas.openxmlformats.org/officeDocument/2006/relationships/image" Target="media/image72.jpeg"/><Relationship Id="rId72" Type="http://schemas.openxmlformats.org/officeDocument/2006/relationships/image" Target="media/image71.jpeg"/><Relationship Id="rId71" Type="http://schemas.openxmlformats.org/officeDocument/2006/relationships/image" Target="media/image70.jpeg"/><Relationship Id="rId70" Type="http://schemas.openxmlformats.org/officeDocument/2006/relationships/image" Target="media/image69.jpeg"/><Relationship Id="rId7" Type="http://schemas.openxmlformats.org/officeDocument/2006/relationships/image" Target="media/image7.jpeg"/><Relationship Id="rId69" Type="http://schemas.openxmlformats.org/officeDocument/2006/relationships/image" Target="media/image68.jpeg"/><Relationship Id="rId68" Type="http://schemas.openxmlformats.org/officeDocument/2006/relationships/image" Target="media/image67.jpeg"/><Relationship Id="rId67" Type="http://schemas.openxmlformats.org/officeDocument/2006/relationships/image" Target="NULL" TargetMode="External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46"/>
  <sheetViews>
    <sheetView tabSelected="1" workbookViewId="0">
      <selection activeCell="H17" sqref="H17"/>
    </sheetView>
  </sheetViews>
  <sheetFormatPr defaultColWidth="9" defaultRowHeight="13.5" customHeight="1"/>
  <cols>
    <col min="1" max="1" width="3.375" style="1" customWidth="1"/>
    <col min="2" max="2" width="12.1416666666667" style="1" customWidth="1"/>
    <col min="3" max="3" width="12.75" style="1" customWidth="1"/>
    <col min="4" max="4" width="10.625" style="1" customWidth="1"/>
    <col min="5" max="5" width="7.5" style="1" customWidth="1"/>
    <col min="6" max="6" width="8.375" style="1" customWidth="1"/>
    <col min="7" max="7" width="11.2666666666667" style="1" customWidth="1"/>
    <col min="8" max="8" width="10" style="1" customWidth="1"/>
    <col min="9" max="9" width="12.125" style="1" customWidth="1"/>
    <col min="10" max="10" width="7.71666666666667" style="1" customWidth="1"/>
    <col min="11" max="11" width="10.625" style="1" customWidth="1"/>
    <col min="12" max="12" width="11.125" style="2" customWidth="1"/>
    <col min="13" max="14" width="23.25" style="1" customWidth="1"/>
    <col min="15" max="15" width="4.25" style="2" customWidth="1"/>
    <col min="16" max="16384" width="9" style="1"/>
  </cols>
  <sheetData>
    <row r="1" s="1" customFormat="1" ht="36" customHeight="1" spans="1:15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55" customHeight="1" spans="1:18">
      <c r="A2" s="4" t="s">
        <v>1</v>
      </c>
      <c r="B2" s="5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4" t="s">
        <v>10</v>
      </c>
      <c r="K2" s="4" t="s">
        <v>11</v>
      </c>
      <c r="L2" s="5" t="s">
        <v>12</v>
      </c>
      <c r="M2" s="4" t="s">
        <v>13</v>
      </c>
      <c r="N2" s="4"/>
      <c r="O2" s="5" t="s">
        <v>14</v>
      </c>
      <c r="R2" s="21"/>
    </row>
    <row r="3" s="2" customFormat="1" ht="120" customHeight="1" spans="1:15">
      <c r="A3" s="6">
        <v>1</v>
      </c>
      <c r="B3" s="7" t="s">
        <v>15</v>
      </c>
      <c r="C3" s="6" t="s">
        <v>16</v>
      </c>
      <c r="D3" s="8" t="s">
        <v>17</v>
      </c>
      <c r="E3" s="6" t="s">
        <v>18</v>
      </c>
      <c r="F3" s="9" t="s">
        <v>19</v>
      </c>
      <c r="G3" s="10">
        <v>45796</v>
      </c>
      <c r="H3" s="11" t="s">
        <v>19</v>
      </c>
      <c r="I3" s="10">
        <v>45797</v>
      </c>
      <c r="J3" s="12" t="s">
        <v>18</v>
      </c>
      <c r="K3" s="11" t="s">
        <v>20</v>
      </c>
      <c r="L3" s="13">
        <v>45800</v>
      </c>
      <c r="M3" s="14" t="str">
        <f>_xlfn.DISPIMG("ID_4F145924C8F84245965A834BBA0854CF",1)</f>
        <v>=DISPIMG("ID_4F145924C8F84245965A834BBA0854CF",1)</v>
      </c>
      <c r="N3" s="14" t="str">
        <f>_xlfn.DISPIMG("ID_6911D9CAC1634C42BB28C702AB4A945C",1)</f>
        <v>=DISPIMG("ID_6911D9CAC1634C42BB28C702AB4A945C",1)</v>
      </c>
      <c r="O3" s="7"/>
    </row>
    <row r="4" s="2" customFormat="1" ht="120" customHeight="1" spans="1:15">
      <c r="A4" s="6">
        <v>2</v>
      </c>
      <c r="B4" s="7" t="s">
        <v>21</v>
      </c>
      <c r="C4" s="6" t="s">
        <v>22</v>
      </c>
      <c r="D4" s="8" t="s">
        <v>23</v>
      </c>
      <c r="E4" s="6" t="s">
        <v>24</v>
      </c>
      <c r="F4" s="9" t="s">
        <v>25</v>
      </c>
      <c r="G4" s="10">
        <v>45785</v>
      </c>
      <c r="H4" s="11" t="s">
        <v>25</v>
      </c>
      <c r="I4" s="10">
        <v>45786</v>
      </c>
      <c r="J4" s="12" t="s">
        <v>24</v>
      </c>
      <c r="K4" s="11" t="s">
        <v>26</v>
      </c>
      <c r="L4" s="13">
        <v>45799</v>
      </c>
      <c r="M4" s="15" t="str">
        <f>_xlfn.DISPIMG("ID_7B1916DF9C5C45AB95DE775DEAB84220",1)</f>
        <v>=DISPIMG("ID_7B1916DF9C5C45AB95DE775DEAB84220",1)</v>
      </c>
      <c r="N4" s="14" t="str">
        <f>_xlfn.DISPIMG("ID_AE31F766C64449389CAC2EFB93BD4B6F",1)</f>
        <v>=DISPIMG("ID_AE31F766C64449389CAC2EFB93BD4B6F",1)</v>
      </c>
      <c r="O4" s="7"/>
    </row>
    <row r="5" s="2" customFormat="1" ht="120" customHeight="1" spans="1:15">
      <c r="A5" s="6">
        <v>3</v>
      </c>
      <c r="B5" s="7" t="s">
        <v>27</v>
      </c>
      <c r="C5" s="6" t="s">
        <v>28</v>
      </c>
      <c r="D5" s="8" t="s">
        <v>29</v>
      </c>
      <c r="E5" s="6" t="s">
        <v>30</v>
      </c>
      <c r="F5" s="9" t="s">
        <v>31</v>
      </c>
      <c r="G5" s="10">
        <v>45792</v>
      </c>
      <c r="H5" s="11" t="s">
        <v>31</v>
      </c>
      <c r="I5" s="10">
        <v>45793</v>
      </c>
      <c r="J5" s="12" t="s">
        <v>30</v>
      </c>
      <c r="K5" s="11" t="s">
        <v>32</v>
      </c>
      <c r="L5" s="13">
        <v>45804</v>
      </c>
      <c r="M5" s="14" t="str">
        <f>_xlfn.DISPIMG("ID_E600F1A109234292B3C5D3AE26836313",1)</f>
        <v>=DISPIMG("ID_E600F1A109234292B3C5D3AE26836313",1)</v>
      </c>
      <c r="N5" s="14" t="str">
        <f>_xlfn.DISPIMG("ID_1EAE4EB1B98345FBAB63C6EF3D0C417B",1)</f>
        <v>=DISPIMG("ID_1EAE4EB1B98345FBAB63C6EF3D0C417B",1)</v>
      </c>
      <c r="O5" s="7"/>
    </row>
    <row r="6" s="2" customFormat="1" ht="120" customHeight="1" spans="1:15">
      <c r="A6" s="6">
        <v>4</v>
      </c>
      <c r="B6" s="7" t="s">
        <v>33</v>
      </c>
      <c r="C6" s="6" t="s">
        <v>34</v>
      </c>
      <c r="D6" s="8" t="s">
        <v>35</v>
      </c>
      <c r="E6" s="6" t="s">
        <v>36</v>
      </c>
      <c r="F6" s="9" t="s">
        <v>37</v>
      </c>
      <c r="G6" s="10">
        <v>45784</v>
      </c>
      <c r="H6" s="11" t="s">
        <v>37</v>
      </c>
      <c r="I6" s="10">
        <v>45792</v>
      </c>
      <c r="J6" s="12" t="s">
        <v>36</v>
      </c>
      <c r="K6" s="11" t="s">
        <v>32</v>
      </c>
      <c r="L6" s="13">
        <v>45803</v>
      </c>
      <c r="M6" s="14" t="str">
        <f>_xlfn.DISPIMG("ID_9683AAC699774EF39C75FEF2854F3618",1)</f>
        <v>=DISPIMG("ID_9683AAC699774EF39C75FEF2854F3618",1)</v>
      </c>
      <c r="N6" s="14" t="str">
        <f>_xlfn.DISPIMG("ID_D53241DB35DD46199A84A0F948B517BC",1)</f>
        <v>=DISPIMG("ID_D53241DB35DD46199A84A0F948B517BC",1)</v>
      </c>
      <c r="O6" s="7"/>
    </row>
    <row r="7" s="2" customFormat="1" ht="120" customHeight="1" spans="1:15">
      <c r="A7" s="6">
        <v>5</v>
      </c>
      <c r="B7" s="7" t="s">
        <v>38</v>
      </c>
      <c r="C7" s="6" t="s">
        <v>39</v>
      </c>
      <c r="D7" s="8" t="s">
        <v>40</v>
      </c>
      <c r="E7" s="6" t="s">
        <v>41</v>
      </c>
      <c r="F7" s="9" t="s">
        <v>25</v>
      </c>
      <c r="G7" s="10">
        <v>45790</v>
      </c>
      <c r="H7" s="11" t="s">
        <v>25</v>
      </c>
      <c r="I7" s="10">
        <v>45791</v>
      </c>
      <c r="J7" s="12" t="s">
        <v>41</v>
      </c>
      <c r="K7" s="11" t="s">
        <v>42</v>
      </c>
      <c r="L7" s="13">
        <v>45800</v>
      </c>
      <c r="M7" s="14" t="str">
        <f>_xlfn.DISPIMG("ID_92DA0AB76CD9490EB978E9B2B7534B59",1)</f>
        <v>=DISPIMG("ID_92DA0AB76CD9490EB978E9B2B7534B59",1)</v>
      </c>
      <c r="N7" s="14" t="str">
        <f>_xlfn.DISPIMG("ID_AB380F99F68E45E3B99F9E64A10A620F",1)</f>
        <v>=DISPIMG("ID_AB380F99F68E45E3B99F9E64A10A620F",1)</v>
      </c>
      <c r="O7" s="7"/>
    </row>
    <row r="8" s="2" customFormat="1" ht="120" customHeight="1" spans="1:15">
      <c r="A8" s="6">
        <v>6</v>
      </c>
      <c r="B8" s="7" t="s">
        <v>43</v>
      </c>
      <c r="C8" s="6" t="s">
        <v>44</v>
      </c>
      <c r="D8" s="8" t="s">
        <v>45</v>
      </c>
      <c r="E8" s="6" t="s">
        <v>46</v>
      </c>
      <c r="F8" s="9" t="s">
        <v>47</v>
      </c>
      <c r="G8" s="10">
        <v>45791</v>
      </c>
      <c r="H8" s="11" t="s">
        <v>47</v>
      </c>
      <c r="I8" s="10">
        <v>45796</v>
      </c>
      <c r="J8" s="12" t="s">
        <v>46</v>
      </c>
      <c r="K8" s="11" t="s">
        <v>26</v>
      </c>
      <c r="L8" s="13">
        <v>45804</v>
      </c>
      <c r="M8" s="16" t="str">
        <f>_xlfn.DISPIMG("ID_0A288C492F9747CFAB1869D0539A2E89",1)</f>
        <v>=DISPIMG("ID_0A288C492F9747CFAB1869D0539A2E89",1)</v>
      </c>
      <c r="N8" s="14" t="str">
        <f>_xlfn.DISPIMG("ID_3FC13FF43C1D49F79C7D3DAAE49C9F04",1)</f>
        <v>=DISPIMG("ID_3FC13FF43C1D49F79C7D3DAAE49C9F04",1)</v>
      </c>
      <c r="O8" s="7"/>
    </row>
    <row r="9" s="2" customFormat="1" ht="120" customHeight="1" spans="1:15">
      <c r="A9" s="6">
        <v>7</v>
      </c>
      <c r="B9" s="7" t="s">
        <v>48</v>
      </c>
      <c r="C9" s="6" t="s">
        <v>49</v>
      </c>
      <c r="D9" s="8" t="s">
        <v>50</v>
      </c>
      <c r="E9" s="6" t="s">
        <v>51</v>
      </c>
      <c r="F9" s="9" t="s">
        <v>52</v>
      </c>
      <c r="G9" s="10">
        <v>45793</v>
      </c>
      <c r="H9" s="11" t="s">
        <v>25</v>
      </c>
      <c r="I9" s="10">
        <v>45796</v>
      </c>
      <c r="J9" s="12" t="s">
        <v>51</v>
      </c>
      <c r="K9" s="11" t="s">
        <v>20</v>
      </c>
      <c r="L9" s="13">
        <v>45804</v>
      </c>
      <c r="M9" s="17" t="str">
        <f>_xlfn.DISPIMG("ID_9330508A7261481E9A25EBA863C17C49",1)</f>
        <v>=DISPIMG("ID_9330508A7261481E9A25EBA863C17C49",1)</v>
      </c>
      <c r="N9" s="14" t="str">
        <f>_xlfn.DISPIMG("ID_62A7A90742C3482ABE443FA7F018C00E",1)</f>
        <v>=DISPIMG("ID_62A7A90742C3482ABE443FA7F018C00E",1)</v>
      </c>
      <c r="O9" s="7"/>
    </row>
    <row r="10" s="2" customFormat="1" ht="120" customHeight="1" spans="1:15">
      <c r="A10" s="6">
        <v>8</v>
      </c>
      <c r="B10" s="7" t="s">
        <v>53</v>
      </c>
      <c r="C10" s="6" t="s">
        <v>54</v>
      </c>
      <c r="D10" s="8" t="s">
        <v>55</v>
      </c>
      <c r="E10" s="6" t="s">
        <v>56</v>
      </c>
      <c r="F10" s="9" t="s">
        <v>57</v>
      </c>
      <c r="G10" s="10">
        <v>45793</v>
      </c>
      <c r="H10" s="11" t="s">
        <v>57</v>
      </c>
      <c r="I10" s="10">
        <v>45796</v>
      </c>
      <c r="J10" s="12" t="s">
        <v>56</v>
      </c>
      <c r="K10" s="11" t="s">
        <v>26</v>
      </c>
      <c r="L10" s="13">
        <v>45804</v>
      </c>
      <c r="M10" s="15" t="str">
        <f>_xlfn.DISPIMG("ID_9366EA98FEEC4B35938969BAD8AA68D8",1)</f>
        <v>=DISPIMG("ID_9366EA98FEEC4B35938969BAD8AA68D8",1)</v>
      </c>
      <c r="N10" s="14" t="str">
        <f>_xlfn.DISPIMG("ID_679BEF3EA0AC4F71A72F1D21647C2DC8",1)</f>
        <v>=DISPIMG("ID_679BEF3EA0AC4F71A72F1D21647C2DC8",1)</v>
      </c>
      <c r="O10" s="7"/>
    </row>
    <row r="11" s="2" customFormat="1" ht="120" customHeight="1" spans="1:15">
      <c r="A11" s="6">
        <v>9</v>
      </c>
      <c r="B11" s="7" t="s">
        <v>58</v>
      </c>
      <c r="C11" s="6" t="s">
        <v>59</v>
      </c>
      <c r="D11" s="8" t="s">
        <v>60</v>
      </c>
      <c r="E11" s="6" t="s">
        <v>61</v>
      </c>
      <c r="F11" s="9" t="s">
        <v>62</v>
      </c>
      <c r="G11" s="10">
        <v>45789</v>
      </c>
      <c r="H11" s="11" t="s">
        <v>62</v>
      </c>
      <c r="I11" s="10">
        <v>45790</v>
      </c>
      <c r="J11" s="12" t="s">
        <v>61</v>
      </c>
      <c r="K11" s="11" t="s">
        <v>63</v>
      </c>
      <c r="L11" s="13">
        <v>45803</v>
      </c>
      <c r="M11" s="18" t="str">
        <f>_xlfn.DISPIMG("ID_9CD290AEF65D46449C845C39103AEF90",1)</f>
        <v>=DISPIMG("ID_9CD290AEF65D46449C845C39103AEF90",1)</v>
      </c>
      <c r="N11" s="14" t="str">
        <f>_xlfn.DISPIMG("ID_4AD255DAD4F64855935F84DFE809F113",1)</f>
        <v>=DISPIMG("ID_4AD255DAD4F64855935F84DFE809F113",1)</v>
      </c>
      <c r="O11" s="7"/>
    </row>
    <row r="12" s="2" customFormat="1" ht="120" customHeight="1" spans="1:15">
      <c r="A12" s="6">
        <v>10</v>
      </c>
      <c r="B12" s="7" t="s">
        <v>64</v>
      </c>
      <c r="C12" s="6" t="s">
        <v>65</v>
      </c>
      <c r="D12" s="8" t="s">
        <v>66</v>
      </c>
      <c r="E12" s="6" t="s">
        <v>46</v>
      </c>
      <c r="F12" s="9" t="s">
        <v>47</v>
      </c>
      <c r="G12" s="10">
        <v>45791</v>
      </c>
      <c r="H12" s="11" t="s">
        <v>47</v>
      </c>
      <c r="I12" s="10">
        <v>45796</v>
      </c>
      <c r="J12" s="12" t="s">
        <v>46</v>
      </c>
      <c r="K12" s="11" t="s">
        <v>26</v>
      </c>
      <c r="L12" s="13">
        <v>45804</v>
      </c>
      <c r="M12" s="19" t="str">
        <f>_xlfn.DISPIMG("ID_F4E040206E1D4CD788456E9DC52FFC46",1)</f>
        <v>=DISPIMG("ID_F4E040206E1D4CD788456E9DC52FFC46",1)</v>
      </c>
      <c r="N12" s="14" t="str">
        <f>_xlfn.DISPIMG("ID_BD9009D7E8224140BC27054C6EC4A27D",1)</f>
        <v>=DISPIMG("ID_BD9009D7E8224140BC27054C6EC4A27D",1)</v>
      </c>
      <c r="O12" s="7"/>
    </row>
    <row r="13" s="2" customFormat="1" ht="120" customHeight="1" spans="1:15">
      <c r="A13" s="6">
        <v>11</v>
      </c>
      <c r="B13" s="7" t="s">
        <v>67</v>
      </c>
      <c r="C13" s="6" t="s">
        <v>68</v>
      </c>
      <c r="D13" s="8" t="s">
        <v>69</v>
      </c>
      <c r="E13" s="6" t="s">
        <v>70</v>
      </c>
      <c r="F13" s="9" t="s">
        <v>19</v>
      </c>
      <c r="G13" s="10">
        <v>45796</v>
      </c>
      <c r="H13" s="11" t="s">
        <v>19</v>
      </c>
      <c r="I13" s="10">
        <v>45798</v>
      </c>
      <c r="J13" s="12" t="s">
        <v>70</v>
      </c>
      <c r="K13" s="11" t="s">
        <v>32</v>
      </c>
      <c r="L13" s="13">
        <v>45804</v>
      </c>
      <c r="M13" s="14" t="str">
        <f>_xlfn.DISPIMG("ID_C614920589BC4D58AD9E8B51571C66F7",1)</f>
        <v>=DISPIMG("ID_C614920589BC4D58AD9E8B51571C66F7",1)</v>
      </c>
      <c r="N13" s="14" t="str">
        <f>_xlfn.DISPIMG("ID_2EBC1E8F9F694BC0BD30B53583527B87",1)</f>
        <v>=DISPIMG("ID_2EBC1E8F9F694BC0BD30B53583527B87",1)</v>
      </c>
      <c r="O13" s="7"/>
    </row>
    <row r="14" s="2" customFormat="1" ht="120" customHeight="1" spans="1:15">
      <c r="A14" s="6">
        <v>12</v>
      </c>
      <c r="B14" s="7" t="s">
        <v>71</v>
      </c>
      <c r="C14" s="6" t="s">
        <v>72</v>
      </c>
      <c r="D14" s="8" t="s">
        <v>73</v>
      </c>
      <c r="E14" s="6" t="s">
        <v>74</v>
      </c>
      <c r="F14" s="9" t="s">
        <v>75</v>
      </c>
      <c r="G14" s="10">
        <v>45762</v>
      </c>
      <c r="H14" s="11" t="s">
        <v>75</v>
      </c>
      <c r="I14" s="10" t="s">
        <v>76</v>
      </c>
      <c r="J14" s="12" t="s">
        <v>74</v>
      </c>
      <c r="K14" s="11" t="s">
        <v>32</v>
      </c>
      <c r="L14" s="13">
        <v>45783</v>
      </c>
      <c r="M14" s="14" t="str">
        <f>_xlfn.DISPIMG("ID_40C45437ACB84068A7479FF5E5E6DC1E",1)</f>
        <v>=DISPIMG("ID_40C45437ACB84068A7479FF5E5E6DC1E",1)</v>
      </c>
      <c r="N14" s="14" t="str">
        <f>_xlfn.DISPIMG("ID_1BB2CBB5A5384161AED729FB72F09CEE",1)</f>
        <v>=DISPIMG("ID_1BB2CBB5A5384161AED729FB72F09CEE",1)</v>
      </c>
      <c r="O14" s="7"/>
    </row>
    <row r="15" s="2" customFormat="1" ht="120" customHeight="1" spans="1:15">
      <c r="A15" s="6">
        <v>13</v>
      </c>
      <c r="B15" s="7" t="s">
        <v>77</v>
      </c>
      <c r="C15" s="6" t="s">
        <v>78</v>
      </c>
      <c r="D15" s="8" t="s">
        <v>79</v>
      </c>
      <c r="E15" s="6" t="s">
        <v>80</v>
      </c>
      <c r="F15" s="9" t="s">
        <v>47</v>
      </c>
      <c r="G15" s="10">
        <v>45783</v>
      </c>
      <c r="H15" s="11" t="s">
        <v>47</v>
      </c>
      <c r="I15" s="10">
        <v>45785</v>
      </c>
      <c r="J15" s="12" t="s">
        <v>80</v>
      </c>
      <c r="K15" s="11" t="s">
        <v>81</v>
      </c>
      <c r="L15" s="13">
        <v>45799</v>
      </c>
      <c r="M15" s="17" t="str">
        <f>_xlfn.DISPIMG("ID_265EDE63114E4CC599F7E298BC580C6F",1)</f>
        <v>=DISPIMG("ID_265EDE63114E4CC599F7E298BC580C6F",1)</v>
      </c>
      <c r="N15" s="14" t="str">
        <f>_xlfn.DISPIMG("ID_A53789F8778F45008A53A4AE653FAD6F",1)</f>
        <v>=DISPIMG("ID_A53789F8778F45008A53A4AE653FAD6F",1)</v>
      </c>
      <c r="O15" s="7"/>
    </row>
    <row r="16" s="2" customFormat="1" ht="120" customHeight="1" spans="1:15">
      <c r="A16" s="6">
        <v>14</v>
      </c>
      <c r="B16" s="7" t="s">
        <v>82</v>
      </c>
      <c r="C16" s="6" t="s">
        <v>44</v>
      </c>
      <c r="D16" s="8" t="s">
        <v>83</v>
      </c>
      <c r="E16" s="6" t="s">
        <v>46</v>
      </c>
      <c r="F16" s="9" t="s">
        <v>47</v>
      </c>
      <c r="G16" s="10">
        <v>45791</v>
      </c>
      <c r="H16" s="11" t="s">
        <v>47</v>
      </c>
      <c r="I16" s="10">
        <v>45796</v>
      </c>
      <c r="J16" s="12" t="s">
        <v>46</v>
      </c>
      <c r="K16" s="11" t="s">
        <v>81</v>
      </c>
      <c r="L16" s="13">
        <v>45804</v>
      </c>
      <c r="M16" s="16" t="str">
        <f>_xlfn.DISPIMG("ID_42BEA5E3D4B8430097B3E087050EB333",1)</f>
        <v>=DISPIMG("ID_42BEA5E3D4B8430097B3E087050EB333",1)</v>
      </c>
      <c r="N16" s="14" t="str">
        <f>_xlfn.DISPIMG("ID_E98DA0B8C82247C2935F588C7F9A6B90",1)</f>
        <v>=DISPIMG("ID_E98DA0B8C82247C2935F588C7F9A6B90",1)</v>
      </c>
      <c r="O16" s="7"/>
    </row>
    <row r="17" s="2" customFormat="1" ht="120" customHeight="1" spans="1:15">
      <c r="A17" s="6">
        <v>15</v>
      </c>
      <c r="B17" s="7" t="s">
        <v>84</v>
      </c>
      <c r="C17" s="6" t="s">
        <v>85</v>
      </c>
      <c r="D17" s="8" t="s">
        <v>86</v>
      </c>
      <c r="E17" s="6" t="s">
        <v>87</v>
      </c>
      <c r="F17" s="9" t="s">
        <v>88</v>
      </c>
      <c r="G17" s="10">
        <v>45793</v>
      </c>
      <c r="H17" s="11" t="s">
        <v>89</v>
      </c>
      <c r="I17" s="10">
        <v>45796</v>
      </c>
      <c r="J17" s="12" t="s">
        <v>87</v>
      </c>
      <c r="K17" s="11" t="s">
        <v>20</v>
      </c>
      <c r="L17" s="13">
        <v>45803</v>
      </c>
      <c r="M17" s="19" t="str">
        <f>_xlfn.DISPIMG("ID_C2D48DA1B7454BB793070C4ECE74C5BF",1)</f>
        <v>=DISPIMG("ID_C2D48DA1B7454BB793070C4ECE74C5BF",1)</v>
      </c>
      <c r="N17" s="14" t="str">
        <f>_xlfn.DISPIMG("ID_0A6640D92F434051B91711CBEEAC9D74",1)</f>
        <v>=DISPIMG("ID_0A6640D92F434051B91711CBEEAC9D74",1)</v>
      </c>
      <c r="O17" s="7"/>
    </row>
    <row r="18" s="2" customFormat="1" ht="120" customHeight="1" spans="1:15">
      <c r="A18" s="6">
        <v>16</v>
      </c>
      <c r="B18" s="7" t="s">
        <v>90</v>
      </c>
      <c r="C18" s="6" t="s">
        <v>91</v>
      </c>
      <c r="D18" s="8" t="s">
        <v>92</v>
      </c>
      <c r="E18" s="6" t="s">
        <v>93</v>
      </c>
      <c r="F18" s="9" t="s">
        <v>19</v>
      </c>
      <c r="G18" s="10">
        <v>45796</v>
      </c>
      <c r="H18" s="11" t="s">
        <v>19</v>
      </c>
      <c r="I18" s="10">
        <v>45798</v>
      </c>
      <c r="J18" s="12" t="s">
        <v>93</v>
      </c>
      <c r="K18" s="11" t="s">
        <v>81</v>
      </c>
      <c r="L18" s="13">
        <v>45804</v>
      </c>
      <c r="M18" s="19" t="str">
        <f>_xlfn.DISPIMG("ID_B3BC0AF8CAF14EC392C4634D70FC4F9E",1)</f>
        <v>=DISPIMG("ID_B3BC0AF8CAF14EC392C4634D70FC4F9E",1)</v>
      </c>
      <c r="N18" s="14" t="str">
        <f>_xlfn.DISPIMG("ID_7FE6A48CBC984706B23AE3C283889569",1)</f>
        <v>=DISPIMG("ID_7FE6A48CBC984706B23AE3C283889569",1)</v>
      </c>
      <c r="O18" s="7"/>
    </row>
    <row r="19" s="2" customFormat="1" ht="120" customHeight="1" spans="1:15">
      <c r="A19" s="6">
        <v>17</v>
      </c>
      <c r="B19" s="7" t="s">
        <v>94</v>
      </c>
      <c r="C19" s="6" t="s">
        <v>95</v>
      </c>
      <c r="D19" s="8" t="s">
        <v>96</v>
      </c>
      <c r="E19" s="6" t="s">
        <v>97</v>
      </c>
      <c r="F19" s="9" t="s">
        <v>98</v>
      </c>
      <c r="G19" s="10">
        <v>45797</v>
      </c>
      <c r="H19" s="11" t="s">
        <v>98</v>
      </c>
      <c r="I19" s="10">
        <v>45798</v>
      </c>
      <c r="J19" s="12" t="s">
        <v>97</v>
      </c>
      <c r="K19" s="11" t="s">
        <v>32</v>
      </c>
      <c r="L19" s="13">
        <v>45804</v>
      </c>
      <c r="M19" s="16" t="str">
        <f>_xlfn.DISPIMG("ID_B2865AF222F14D9B9EDB47D7D720264C",1)</f>
        <v>=DISPIMG("ID_B2865AF222F14D9B9EDB47D7D720264C",1)</v>
      </c>
      <c r="N19" s="14" t="str">
        <f>_xlfn.DISPIMG("ID_C5356C0195034FB5938A075DC5E1E9E8",1)</f>
        <v>=DISPIMG("ID_C5356C0195034FB5938A075DC5E1E9E8",1)</v>
      </c>
      <c r="O19" s="7"/>
    </row>
    <row r="20" s="2" customFormat="1" ht="120" customHeight="1" spans="1:15">
      <c r="A20" s="6">
        <v>18</v>
      </c>
      <c r="B20" s="7" t="s">
        <v>99</v>
      </c>
      <c r="C20" s="6" t="s">
        <v>100</v>
      </c>
      <c r="D20" s="8" t="s">
        <v>101</v>
      </c>
      <c r="E20" s="6" t="s">
        <v>102</v>
      </c>
      <c r="F20" s="9" t="s">
        <v>37</v>
      </c>
      <c r="G20" s="10">
        <v>45796</v>
      </c>
      <c r="H20" s="11" t="s">
        <v>37</v>
      </c>
      <c r="I20" s="10">
        <v>45798</v>
      </c>
      <c r="J20" s="12" t="s">
        <v>102</v>
      </c>
      <c r="K20" s="11" t="s">
        <v>20</v>
      </c>
      <c r="L20" s="13">
        <v>45803</v>
      </c>
      <c r="M20" s="15" t="str">
        <f>_xlfn.DISPIMG("ID_7A32591D66A541FD8CA3EC8F9386D452",1)</f>
        <v>=DISPIMG("ID_7A32591D66A541FD8CA3EC8F9386D452",1)</v>
      </c>
      <c r="N20" s="14" t="str">
        <f>_xlfn.DISPIMG("ID_BE9E5D093C9D46BF98D65F204F08D5F8",1)</f>
        <v>=DISPIMG("ID_BE9E5D093C9D46BF98D65F204F08D5F8",1)</v>
      </c>
      <c r="O20" s="7"/>
    </row>
    <row r="21" s="2" customFormat="1" ht="120" customHeight="1" spans="1:15">
      <c r="A21" s="6">
        <v>19</v>
      </c>
      <c r="B21" s="7" t="s">
        <v>103</v>
      </c>
      <c r="C21" s="6" t="s">
        <v>104</v>
      </c>
      <c r="D21" s="8" t="s">
        <v>105</v>
      </c>
      <c r="E21" s="6" t="s">
        <v>106</v>
      </c>
      <c r="F21" s="9" t="s">
        <v>47</v>
      </c>
      <c r="G21" s="10">
        <v>45796</v>
      </c>
      <c r="H21" s="11" t="s">
        <v>47</v>
      </c>
      <c r="I21" s="10">
        <v>45797</v>
      </c>
      <c r="J21" s="12" t="s">
        <v>106</v>
      </c>
      <c r="K21" s="11" t="s">
        <v>81</v>
      </c>
      <c r="L21" s="13">
        <v>45805</v>
      </c>
      <c r="M21" s="14" t="str">
        <f>_xlfn.DISPIMG("ID_00F85EA0063E4A2EABEC881A0F02E95C",1)</f>
        <v>=DISPIMG("ID_00F85EA0063E4A2EABEC881A0F02E95C",1)</v>
      </c>
      <c r="N21" s="14" t="str">
        <f>_xlfn.DISPIMG("ID_FB367D04DF77493190D531B15FC4D21D",1)</f>
        <v>=DISPIMG("ID_FB367D04DF77493190D531B15FC4D21D",1)</v>
      </c>
      <c r="O21" s="7"/>
    </row>
    <row r="22" s="2" customFormat="1" ht="120" customHeight="1" spans="1:15">
      <c r="A22" s="6">
        <v>20</v>
      </c>
      <c r="B22" s="7" t="s">
        <v>107</v>
      </c>
      <c r="C22" s="6" t="s">
        <v>108</v>
      </c>
      <c r="D22" s="8" t="s">
        <v>109</v>
      </c>
      <c r="E22" s="6" t="s">
        <v>110</v>
      </c>
      <c r="F22" s="9" t="s">
        <v>19</v>
      </c>
      <c r="G22" s="10">
        <v>45795</v>
      </c>
      <c r="H22" s="11" t="s">
        <v>19</v>
      </c>
      <c r="I22" s="10">
        <v>45799</v>
      </c>
      <c r="J22" s="12" t="s">
        <v>110</v>
      </c>
      <c r="K22" s="11" t="s">
        <v>111</v>
      </c>
      <c r="L22" s="13">
        <v>45805</v>
      </c>
      <c r="M22" s="16" t="str">
        <f>_xlfn.DISPIMG("ID_1A5DE641213F454393C8DBC9B32F8A9E",1)</f>
        <v>=DISPIMG("ID_1A5DE641213F454393C8DBC9B32F8A9E",1)</v>
      </c>
      <c r="N22" s="14" t="str">
        <f>_xlfn.DISPIMG("ID_ACE2CBA34ECE4FACB1EC61C8402FED66",1)</f>
        <v>=DISPIMG("ID_ACE2CBA34ECE4FACB1EC61C8402FED66",1)</v>
      </c>
      <c r="O22" s="7"/>
    </row>
    <row r="23" s="2" customFormat="1" ht="120" customHeight="1" spans="1:15">
      <c r="A23" s="6">
        <v>21</v>
      </c>
      <c r="B23" s="7" t="s">
        <v>112</v>
      </c>
      <c r="C23" s="6" t="s">
        <v>113</v>
      </c>
      <c r="D23" s="8" t="s">
        <v>114</v>
      </c>
      <c r="E23" s="6" t="s">
        <v>115</v>
      </c>
      <c r="F23" s="9" t="s">
        <v>25</v>
      </c>
      <c r="G23" s="10">
        <v>45793</v>
      </c>
      <c r="H23" s="11" t="s">
        <v>25</v>
      </c>
      <c r="I23" s="10">
        <v>45796</v>
      </c>
      <c r="J23" s="12" t="s">
        <v>115</v>
      </c>
      <c r="K23" s="11" t="s">
        <v>20</v>
      </c>
      <c r="L23" s="13">
        <v>45804</v>
      </c>
      <c r="M23" s="20" t="str">
        <f>_xlfn.DISPIMG("ID_CF0829865E0F460783CF53B0F88312B4",1)</f>
        <v>=DISPIMG("ID_CF0829865E0F460783CF53B0F88312B4",1)</v>
      </c>
      <c r="N23" s="14" t="str">
        <f>_xlfn.DISPIMG("ID_D1CC3981470645E19F9C0DD53C0DDE23",1)</f>
        <v>=DISPIMG("ID_D1CC3981470645E19F9C0DD53C0DDE23",1)</v>
      </c>
      <c r="O23" s="7"/>
    </row>
    <row r="24" s="2" customFormat="1" ht="120" customHeight="1" spans="1:15">
      <c r="A24" s="6">
        <v>22</v>
      </c>
      <c r="B24" s="7" t="s">
        <v>116</v>
      </c>
      <c r="C24" s="6" t="s">
        <v>117</v>
      </c>
      <c r="D24" s="8" t="s">
        <v>118</v>
      </c>
      <c r="E24" s="6" t="s">
        <v>119</v>
      </c>
      <c r="F24" s="9" t="s">
        <v>25</v>
      </c>
      <c r="G24" s="10">
        <v>45774</v>
      </c>
      <c r="H24" s="11" t="s">
        <v>25</v>
      </c>
      <c r="I24" s="10">
        <v>45797</v>
      </c>
      <c r="J24" s="12" t="s">
        <v>119</v>
      </c>
      <c r="K24" s="11" t="s">
        <v>32</v>
      </c>
      <c r="L24" s="13">
        <v>45804</v>
      </c>
      <c r="M24" s="14" t="str">
        <f>_xlfn.DISPIMG("ID_AB8B0629948D4209AE6E8BB9D1DC50FE",1)</f>
        <v>=DISPIMG("ID_AB8B0629948D4209AE6E8BB9D1DC50FE",1)</v>
      </c>
      <c r="N24" s="14" t="str">
        <f>_xlfn.DISPIMG("ID_92084129E5E141879432D4F431EC4801",1)</f>
        <v>=DISPIMG("ID_92084129E5E141879432D4F431EC4801",1)</v>
      </c>
      <c r="O24" s="7"/>
    </row>
    <row r="25" s="2" customFormat="1" ht="120" customHeight="1" spans="1:15">
      <c r="A25" s="6">
        <v>23</v>
      </c>
      <c r="B25" s="7" t="s">
        <v>120</v>
      </c>
      <c r="C25" s="6" t="s">
        <v>121</v>
      </c>
      <c r="D25" s="8" t="s">
        <v>122</v>
      </c>
      <c r="E25" s="6" t="s">
        <v>123</v>
      </c>
      <c r="F25" s="9" t="s">
        <v>19</v>
      </c>
      <c r="G25" s="10">
        <v>45799</v>
      </c>
      <c r="H25" s="11" t="s">
        <v>19</v>
      </c>
      <c r="I25" s="10">
        <v>45800</v>
      </c>
      <c r="J25" s="12" t="s">
        <v>123</v>
      </c>
      <c r="K25" s="11" t="s">
        <v>20</v>
      </c>
      <c r="L25" s="13">
        <v>45805</v>
      </c>
      <c r="M25" s="14" t="str">
        <f>_xlfn.DISPIMG("ID_55D4E014EA954297A3C14F586D068F09",1)</f>
        <v>=DISPIMG("ID_55D4E014EA954297A3C14F586D068F09",1)</v>
      </c>
      <c r="N25" s="14" t="str">
        <f>_xlfn.DISPIMG("ID_C26B034C215345258BD1ACBFE7E30799",1)</f>
        <v>=DISPIMG("ID_C26B034C215345258BD1ACBFE7E30799",1)</v>
      </c>
      <c r="O25" s="7"/>
    </row>
    <row r="26" s="2" customFormat="1" ht="120" customHeight="1" spans="1:15">
      <c r="A26" s="6">
        <v>24</v>
      </c>
      <c r="B26" s="7" t="s">
        <v>124</v>
      </c>
      <c r="C26" s="6" t="s">
        <v>125</v>
      </c>
      <c r="D26" s="8" t="s">
        <v>126</v>
      </c>
      <c r="E26" s="6" t="s">
        <v>127</v>
      </c>
      <c r="F26" s="9" t="s">
        <v>128</v>
      </c>
      <c r="G26" s="10">
        <v>45800</v>
      </c>
      <c r="H26" s="11" t="s">
        <v>128</v>
      </c>
      <c r="I26" s="10">
        <v>45803</v>
      </c>
      <c r="J26" s="12" t="s">
        <v>127</v>
      </c>
      <c r="K26" s="11" t="s">
        <v>26</v>
      </c>
      <c r="L26" s="13">
        <v>45805</v>
      </c>
      <c r="M26" s="14" t="str">
        <f>_xlfn.DISPIMG("ID_90410888D46D40B29AB750BC43F7250B",1)</f>
        <v>=DISPIMG("ID_90410888D46D40B29AB750BC43F7250B",1)</v>
      </c>
      <c r="N26" s="14" t="str">
        <f>_xlfn.DISPIMG("ID_99C8C199E98D4CE6AE3748BBBC8388F0",1)</f>
        <v>=DISPIMG("ID_99C8C199E98D4CE6AE3748BBBC8388F0",1)</v>
      </c>
      <c r="O26" s="7"/>
    </row>
    <row r="27" s="2" customFormat="1" ht="120" customHeight="1" spans="1:15">
      <c r="A27" s="6">
        <v>25</v>
      </c>
      <c r="B27" s="7" t="s">
        <v>129</v>
      </c>
      <c r="C27" s="6" t="s">
        <v>130</v>
      </c>
      <c r="D27" s="8" t="s">
        <v>131</v>
      </c>
      <c r="E27" s="6" t="s">
        <v>132</v>
      </c>
      <c r="F27" s="9" t="s">
        <v>25</v>
      </c>
      <c r="G27" s="10">
        <v>45796</v>
      </c>
      <c r="H27" s="11" t="s">
        <v>25</v>
      </c>
      <c r="I27" s="10">
        <v>45799</v>
      </c>
      <c r="J27" s="12" t="s">
        <v>132</v>
      </c>
      <c r="K27" s="11" t="s">
        <v>32</v>
      </c>
      <c r="L27" s="13">
        <v>45807</v>
      </c>
      <c r="M27" s="15" t="str">
        <f>_xlfn.DISPIMG("ID_AA9D5F791A904B779B916F3CE3B50295",1)</f>
        <v>=DISPIMG("ID_AA9D5F791A904B779B916F3CE3B50295",1)</v>
      </c>
      <c r="N27" s="14" t="str">
        <f>_xlfn.DISPIMG("ID_67C677E8D25C4EAF882C1884278CE38A",1)</f>
        <v>=DISPIMG("ID_67C677E8D25C4EAF882C1884278CE38A",1)</v>
      </c>
      <c r="O27" s="7"/>
    </row>
    <row r="28" s="2" customFormat="1" ht="120" customHeight="1" spans="1:15">
      <c r="A28" s="6">
        <v>26</v>
      </c>
      <c r="B28" s="7" t="s">
        <v>133</v>
      </c>
      <c r="C28" s="6" t="s">
        <v>134</v>
      </c>
      <c r="D28" s="8" t="s">
        <v>135</v>
      </c>
      <c r="E28" s="6" t="s">
        <v>136</v>
      </c>
      <c r="F28" s="9" t="s">
        <v>25</v>
      </c>
      <c r="G28" s="10">
        <v>45785</v>
      </c>
      <c r="H28" s="11" t="s">
        <v>25</v>
      </c>
      <c r="I28" s="10">
        <v>45790</v>
      </c>
      <c r="J28" s="12" t="s">
        <v>136</v>
      </c>
      <c r="K28" s="11" t="s">
        <v>81</v>
      </c>
      <c r="L28" s="13">
        <v>45803</v>
      </c>
      <c r="M28" s="14" t="str">
        <f>_xlfn.DISPIMG("ID_94D74B1DC51D4EF395A77F47FE20B106",1)</f>
        <v>=DISPIMG("ID_94D74B1DC51D4EF395A77F47FE20B106",1)</v>
      </c>
      <c r="N28" s="14" t="str">
        <f>_xlfn.DISPIMG("ID_F4068941334545388E6BE0287AA09D10",1)</f>
        <v>=DISPIMG("ID_F4068941334545388E6BE0287AA09D10",1)</v>
      </c>
      <c r="O28" s="7"/>
    </row>
    <row r="29" s="2" customFormat="1" ht="120" customHeight="1" spans="1:15">
      <c r="A29" s="6">
        <v>27</v>
      </c>
      <c r="B29" s="7" t="s">
        <v>137</v>
      </c>
      <c r="C29" s="6" t="s">
        <v>138</v>
      </c>
      <c r="D29" s="8" t="s">
        <v>139</v>
      </c>
      <c r="E29" s="6" t="s">
        <v>140</v>
      </c>
      <c r="F29" s="9" t="s">
        <v>141</v>
      </c>
      <c r="G29" s="10">
        <v>45793</v>
      </c>
      <c r="H29" s="11" t="s">
        <v>141</v>
      </c>
      <c r="I29" s="10">
        <v>45796</v>
      </c>
      <c r="J29" s="12" t="s">
        <v>140</v>
      </c>
      <c r="K29" s="11" t="s">
        <v>26</v>
      </c>
      <c r="L29" s="13">
        <v>45806</v>
      </c>
      <c r="M29" s="18" t="str">
        <f>_xlfn.DISPIMG("ID_8DD1EA0A5A464D7783EE968C6A71B9A4",1)</f>
        <v>=DISPIMG("ID_8DD1EA0A5A464D7783EE968C6A71B9A4",1)</v>
      </c>
      <c r="N29" s="14" t="str">
        <f>_xlfn.DISPIMG("ID_98DCD6B59F934E609B71604746FC9D53",1)</f>
        <v>=DISPIMG("ID_98DCD6B59F934E609B71604746FC9D53",1)</v>
      </c>
      <c r="O29" s="7"/>
    </row>
    <row r="30" s="2" customFormat="1" ht="120" customHeight="1" spans="1:15">
      <c r="A30" s="6">
        <v>28</v>
      </c>
      <c r="B30" s="7" t="s">
        <v>142</v>
      </c>
      <c r="C30" s="6" t="s">
        <v>143</v>
      </c>
      <c r="D30" s="8" t="s">
        <v>144</v>
      </c>
      <c r="E30" s="6" t="s">
        <v>145</v>
      </c>
      <c r="F30" s="9" t="s">
        <v>19</v>
      </c>
      <c r="G30" s="10">
        <v>45799</v>
      </c>
      <c r="H30" s="11" t="s">
        <v>19</v>
      </c>
      <c r="I30" s="10">
        <v>45800</v>
      </c>
      <c r="J30" s="12" t="s">
        <v>145</v>
      </c>
      <c r="K30" s="11" t="s">
        <v>146</v>
      </c>
      <c r="L30" s="13">
        <v>45806</v>
      </c>
      <c r="M30" s="14" t="str">
        <f>_xlfn.DISPIMG("ID_6DEFA5C19F0F4E2A9A7AC803400BA3AD",1)</f>
        <v>=DISPIMG("ID_6DEFA5C19F0F4E2A9A7AC803400BA3AD",1)</v>
      </c>
      <c r="N30" s="14" t="str">
        <f>_xlfn.DISPIMG("ID_F0119C2E36254365BEDD3F3822F1F1E3",1)</f>
        <v>=DISPIMG("ID_F0119C2E36254365BEDD3F3822F1F1E3",1)</v>
      </c>
      <c r="O30" s="7"/>
    </row>
    <row r="31" s="2" customFormat="1" ht="120" customHeight="1" spans="1:15">
      <c r="A31" s="6">
        <v>29</v>
      </c>
      <c r="B31" s="7" t="s">
        <v>147</v>
      </c>
      <c r="C31" s="6" t="s">
        <v>148</v>
      </c>
      <c r="D31" s="8" t="s">
        <v>149</v>
      </c>
      <c r="E31" s="6" t="s">
        <v>150</v>
      </c>
      <c r="F31" s="9" t="s">
        <v>19</v>
      </c>
      <c r="G31" s="10">
        <v>45796</v>
      </c>
      <c r="H31" s="11" t="s">
        <v>19</v>
      </c>
      <c r="I31" s="10">
        <v>45798</v>
      </c>
      <c r="J31" s="12" t="s">
        <v>150</v>
      </c>
      <c r="K31" s="11" t="s">
        <v>32</v>
      </c>
      <c r="L31" s="13">
        <v>45805</v>
      </c>
      <c r="M31" s="15" t="str">
        <f>_xlfn.DISPIMG("ID_72D5324B173B4EC0B165A2D248A163C1",1)</f>
        <v>=DISPIMG("ID_72D5324B173B4EC0B165A2D248A163C1",1)</v>
      </c>
      <c r="N31" s="14" t="str">
        <f>_xlfn.DISPIMG("ID_FB690A28F07947E49B569B164DA4F7B1",1)</f>
        <v>=DISPIMG("ID_FB690A28F07947E49B569B164DA4F7B1",1)</v>
      </c>
      <c r="O31" s="7"/>
    </row>
    <row r="32" s="2" customFormat="1" ht="120" customHeight="1" spans="1:15">
      <c r="A32" s="6">
        <v>30</v>
      </c>
      <c r="B32" s="7" t="s">
        <v>151</v>
      </c>
      <c r="C32" s="6" t="s">
        <v>152</v>
      </c>
      <c r="D32" s="8" t="s">
        <v>153</v>
      </c>
      <c r="E32" s="6" t="s">
        <v>154</v>
      </c>
      <c r="F32" s="9" t="s">
        <v>47</v>
      </c>
      <c r="G32" s="10">
        <v>45796</v>
      </c>
      <c r="H32" s="11" t="s">
        <v>47</v>
      </c>
      <c r="I32" s="10">
        <v>45797</v>
      </c>
      <c r="J32" s="12" t="s">
        <v>154</v>
      </c>
      <c r="K32" s="11" t="s">
        <v>111</v>
      </c>
      <c r="L32" s="13">
        <v>45807</v>
      </c>
      <c r="M32" s="14" t="str">
        <f>_xlfn.DISPIMG("ID_9760C68A70B44ADAA91850EA7C5EEE77",1)</f>
        <v>=DISPIMG("ID_9760C68A70B44ADAA91850EA7C5EEE77",1)</v>
      </c>
      <c r="N32" s="14" t="str">
        <f>_xlfn.DISPIMG("ID_F68E2998E76A41738934FD4B274E08A9",1)</f>
        <v>=DISPIMG("ID_F68E2998E76A41738934FD4B274E08A9",1)</v>
      </c>
      <c r="O32" s="7"/>
    </row>
    <row r="33" s="2" customFormat="1" ht="120" customHeight="1" spans="1:15">
      <c r="A33" s="6">
        <v>31</v>
      </c>
      <c r="B33" s="7" t="s">
        <v>155</v>
      </c>
      <c r="C33" s="6" t="s">
        <v>156</v>
      </c>
      <c r="D33" s="8" t="s">
        <v>157</v>
      </c>
      <c r="E33" s="6" t="s">
        <v>158</v>
      </c>
      <c r="F33" s="9" t="s">
        <v>19</v>
      </c>
      <c r="G33" s="10">
        <v>45795</v>
      </c>
      <c r="H33" s="11" t="s">
        <v>19</v>
      </c>
      <c r="I33" s="10">
        <v>45799</v>
      </c>
      <c r="J33" s="12" t="s">
        <v>158</v>
      </c>
      <c r="K33" s="11" t="s">
        <v>81</v>
      </c>
      <c r="L33" s="13">
        <v>45807</v>
      </c>
      <c r="M33" s="19" t="str">
        <f>_xlfn.DISPIMG("ID_D2E973730E5A4B9CA9AE8AACE476D820",1)</f>
        <v>=DISPIMG("ID_D2E973730E5A4B9CA9AE8AACE476D820",1)</v>
      </c>
      <c r="N33" s="14" t="str">
        <f>_xlfn.DISPIMG("ID_74D11080BDC0426B95BA57E984A69786",1)</f>
        <v>=DISPIMG("ID_74D11080BDC0426B95BA57E984A69786",1)</v>
      </c>
      <c r="O33" s="7"/>
    </row>
    <row r="34" s="2" customFormat="1" ht="120" customHeight="1" spans="1:15">
      <c r="A34" s="6">
        <v>32</v>
      </c>
      <c r="B34" s="7" t="s">
        <v>159</v>
      </c>
      <c r="C34" s="6" t="s">
        <v>160</v>
      </c>
      <c r="D34" s="8" t="s">
        <v>161</v>
      </c>
      <c r="E34" s="6" t="s">
        <v>162</v>
      </c>
      <c r="F34" s="9" t="s">
        <v>163</v>
      </c>
      <c r="G34" s="10">
        <v>45713</v>
      </c>
      <c r="H34" s="11" t="s">
        <v>164</v>
      </c>
      <c r="I34" s="10">
        <v>45804</v>
      </c>
      <c r="J34" s="12" t="s">
        <v>162</v>
      </c>
      <c r="K34" s="11" t="s">
        <v>20</v>
      </c>
      <c r="L34" s="13">
        <v>45807</v>
      </c>
      <c r="M34" s="14" t="str">
        <f>_xlfn.DISPIMG("ID_906756D076AF414C8B7FB42D023427B5",1)</f>
        <v>=DISPIMG("ID_906756D076AF414C8B7FB42D023427B5",1)</v>
      </c>
      <c r="N34" s="14" t="str">
        <f>_xlfn.DISPIMG("ID_F301B85B14604A89A1E7E24197B06D4C",1)</f>
        <v>=DISPIMG("ID_F301B85B14604A89A1E7E24197B06D4C",1)</v>
      </c>
      <c r="O34" s="7"/>
    </row>
    <row r="35" s="2" customFormat="1" ht="120" customHeight="1" spans="1:15">
      <c r="A35" s="6">
        <v>33</v>
      </c>
      <c r="B35" s="7" t="s">
        <v>165</v>
      </c>
      <c r="C35" s="6" t="s">
        <v>166</v>
      </c>
      <c r="D35" s="8" t="s">
        <v>167</v>
      </c>
      <c r="E35" s="6" t="s">
        <v>168</v>
      </c>
      <c r="F35" s="9" t="s">
        <v>25</v>
      </c>
      <c r="G35" s="10">
        <v>45796</v>
      </c>
      <c r="H35" s="11" t="s">
        <v>25</v>
      </c>
      <c r="I35" s="10" t="s">
        <v>169</v>
      </c>
      <c r="J35" s="12" t="s">
        <v>168</v>
      </c>
      <c r="K35" s="11" t="s">
        <v>81</v>
      </c>
      <c r="L35" s="13">
        <v>45806</v>
      </c>
      <c r="M35" s="19" t="str">
        <f>_xlfn.DISPIMG("ID_A97A560CF76043F788582CD2E8DFF7DA",1)</f>
        <v>=DISPIMG("ID_A97A560CF76043F788582CD2E8DFF7DA",1)</v>
      </c>
      <c r="N35" t="str">
        <f>_xlfn.DISPIMG("ID_6A238F11B2BC41FC909F2FAC9CCA88EF",1)</f>
        <v>=DISPIMG("ID_6A238F11B2BC41FC909F2FAC9CCA88EF",1)</v>
      </c>
      <c r="O35" s="7"/>
    </row>
    <row r="36" s="2" customFormat="1" ht="120" customHeight="1" spans="1:15">
      <c r="A36" s="6">
        <v>34</v>
      </c>
      <c r="B36" s="7" t="s">
        <v>170</v>
      </c>
      <c r="C36" s="6" t="s">
        <v>171</v>
      </c>
      <c r="D36" s="8" t="s">
        <v>172</v>
      </c>
      <c r="E36" s="6" t="s">
        <v>173</v>
      </c>
      <c r="F36" s="9" t="s">
        <v>37</v>
      </c>
      <c r="G36" s="10">
        <v>45793</v>
      </c>
      <c r="H36" s="11" t="s">
        <v>37</v>
      </c>
      <c r="I36" s="10">
        <v>45799</v>
      </c>
      <c r="J36" s="12" t="s">
        <v>173</v>
      </c>
      <c r="K36" s="11" t="s">
        <v>32</v>
      </c>
      <c r="L36" s="13">
        <v>45807</v>
      </c>
      <c r="M36" s="14" t="str">
        <f>_xlfn.DISPIMG("ID_A75EC269A0534103AA59946B7F66F441",1)</f>
        <v>=DISPIMG("ID_A75EC269A0534103AA59946B7F66F441",1)</v>
      </c>
      <c r="N36" s="14" t="str">
        <f>_xlfn.DISPIMG("ID_1B689918DACF41199747144B5DBAA45F",1)</f>
        <v>=DISPIMG("ID_1B689918DACF41199747144B5DBAA45F",1)</v>
      </c>
      <c r="O36" s="7"/>
    </row>
    <row r="37" s="2" customFormat="1" ht="120" customHeight="1" spans="1:15">
      <c r="A37" s="6">
        <v>35</v>
      </c>
      <c r="B37" s="7" t="s">
        <v>174</v>
      </c>
      <c r="C37" s="6" t="s">
        <v>175</v>
      </c>
      <c r="D37" s="8" t="s">
        <v>176</v>
      </c>
      <c r="E37" s="6" t="s">
        <v>177</v>
      </c>
      <c r="F37" s="9" t="s">
        <v>25</v>
      </c>
      <c r="G37" s="10">
        <v>45796</v>
      </c>
      <c r="H37" s="11" t="s">
        <v>25</v>
      </c>
      <c r="I37" s="10">
        <v>45797</v>
      </c>
      <c r="J37" s="12" t="s">
        <v>177</v>
      </c>
      <c r="K37" s="11" t="s">
        <v>111</v>
      </c>
      <c r="L37" s="13">
        <v>45807</v>
      </c>
      <c r="M37" s="14" t="str">
        <f>_xlfn.DISPIMG("ID_62540562CA00465A95B1F5B2089980A4",1)</f>
        <v>=DISPIMG("ID_62540562CA00465A95B1F5B2089980A4",1)</v>
      </c>
      <c r="N37" s="14" t="str">
        <f>_xlfn.DISPIMG("ID_C271D7CB1EE6463DA8B3ADEDF4C9E24B",1)</f>
        <v>=DISPIMG("ID_C271D7CB1EE6463DA8B3ADEDF4C9E24B",1)</v>
      </c>
      <c r="O37" s="7"/>
    </row>
    <row r="38" s="2" customFormat="1" ht="120" customHeight="1" spans="1:15">
      <c r="A38" s="6">
        <v>36</v>
      </c>
      <c r="B38" s="7" t="s">
        <v>178</v>
      </c>
      <c r="C38" s="6" t="s">
        <v>179</v>
      </c>
      <c r="D38" s="8" t="s">
        <v>180</v>
      </c>
      <c r="E38" s="6" t="s">
        <v>181</v>
      </c>
      <c r="F38" s="9" t="s">
        <v>25</v>
      </c>
      <c r="G38" s="10">
        <v>45796</v>
      </c>
      <c r="H38" s="11" t="s">
        <v>25</v>
      </c>
      <c r="I38" s="10">
        <v>45797</v>
      </c>
      <c r="J38" s="12" t="s">
        <v>181</v>
      </c>
      <c r="K38" s="11" t="s">
        <v>32</v>
      </c>
      <c r="L38" s="13">
        <v>45807</v>
      </c>
      <c r="M38" s="14" t="str">
        <f>_xlfn.DISPIMG("ID_5ADA9F3E9C934543821ED9188121D542",1)</f>
        <v>=DISPIMG("ID_5ADA9F3E9C934543821ED9188121D542",1)</v>
      </c>
      <c r="N38" s="14" t="str">
        <f>_xlfn.DISPIMG("ID_397A036BDE224BB4B5210CC7B6A066EE",1)</f>
        <v>=DISPIMG("ID_397A036BDE224BB4B5210CC7B6A066EE",1)</v>
      </c>
      <c r="O38" s="7"/>
    </row>
    <row r="39" s="2" customFormat="1" ht="120" customHeight="1" spans="1:15">
      <c r="A39" s="6">
        <v>37</v>
      </c>
      <c r="B39" s="7" t="s">
        <v>182</v>
      </c>
      <c r="C39" s="6" t="s">
        <v>183</v>
      </c>
      <c r="D39" s="8" t="s">
        <v>184</v>
      </c>
      <c r="E39" s="6" t="s">
        <v>185</v>
      </c>
      <c r="F39" s="9" t="s">
        <v>37</v>
      </c>
      <c r="G39" s="10">
        <v>45790</v>
      </c>
      <c r="H39" s="11" t="s">
        <v>37</v>
      </c>
      <c r="I39" s="10">
        <v>45800</v>
      </c>
      <c r="J39" s="12" t="s">
        <v>185</v>
      </c>
      <c r="K39" s="11" t="s">
        <v>63</v>
      </c>
      <c r="L39" s="13">
        <v>45806</v>
      </c>
      <c r="M39" s="14" t="str">
        <f>_xlfn.DISPIMG("ID_8B5915EC5EB64B108D152C4A9E3C120D",1)</f>
        <v>=DISPIMG("ID_8B5915EC5EB64B108D152C4A9E3C120D",1)</v>
      </c>
      <c r="N39" s="14" t="str">
        <f>_xlfn.DISPIMG("ID_54C6F854EEAE4E5C9113C6302C413BB6",1)</f>
        <v>=DISPIMG("ID_54C6F854EEAE4E5C9113C6302C413BB6",1)</v>
      </c>
      <c r="O39" s="7"/>
    </row>
    <row r="40" s="2" customFormat="1" ht="120" customHeight="1" spans="1:15">
      <c r="A40" s="6">
        <v>38</v>
      </c>
      <c r="B40" s="7" t="s">
        <v>186</v>
      </c>
      <c r="C40" s="6" t="s">
        <v>187</v>
      </c>
      <c r="D40" s="8" t="s">
        <v>188</v>
      </c>
      <c r="E40" s="6" t="s">
        <v>189</v>
      </c>
      <c r="F40" s="9" t="s">
        <v>190</v>
      </c>
      <c r="G40" s="10">
        <v>45797</v>
      </c>
      <c r="H40" s="11" t="s">
        <v>190</v>
      </c>
      <c r="I40" s="10">
        <v>45797</v>
      </c>
      <c r="J40" s="12" t="s">
        <v>189</v>
      </c>
      <c r="K40" s="11" t="s">
        <v>26</v>
      </c>
      <c r="L40" s="13">
        <v>45807</v>
      </c>
      <c r="M40" s="20" t="str">
        <f>_xlfn.DISPIMG("ID_62448BD75B6F453E9AF20E0F0C4535B6",1)</f>
        <v>=DISPIMG("ID_62448BD75B6F453E9AF20E0F0C4535B6",1)</v>
      </c>
      <c r="N40" s="14" t="str">
        <f>_xlfn.DISPIMG("ID_AB2BAFED257E4D92A7E5DE636AD1AE49",1)</f>
        <v>=DISPIMG("ID_AB2BAFED257E4D92A7E5DE636AD1AE49",1)</v>
      </c>
      <c r="O40" s="7"/>
    </row>
    <row r="41" s="2" customFormat="1" ht="120" customHeight="1" spans="1:15">
      <c r="A41" s="6">
        <v>39</v>
      </c>
      <c r="B41" s="7" t="s">
        <v>191</v>
      </c>
      <c r="C41" s="6" t="s">
        <v>192</v>
      </c>
      <c r="D41" s="8" t="s">
        <v>193</v>
      </c>
      <c r="E41" s="6" t="s">
        <v>194</v>
      </c>
      <c r="F41" s="9" t="s">
        <v>195</v>
      </c>
      <c r="G41" s="10">
        <v>45791</v>
      </c>
      <c r="H41" s="11" t="s">
        <v>37</v>
      </c>
      <c r="I41" s="10">
        <v>45800</v>
      </c>
      <c r="J41" s="12" t="s">
        <v>194</v>
      </c>
      <c r="K41" s="11" t="s">
        <v>81</v>
      </c>
      <c r="L41" s="13">
        <v>45807</v>
      </c>
      <c r="M41" s="14" t="str">
        <f>_xlfn.DISPIMG("ID_96632F9F1F1F4420ADDCD6B7812DB442",1)</f>
        <v>=DISPIMG("ID_96632F9F1F1F4420ADDCD6B7812DB442",1)</v>
      </c>
      <c r="N41" s="14" t="str">
        <f>_xlfn.DISPIMG("ID_068B2266F73B4D92AE5BD775FCC57D60",1)</f>
        <v>=DISPIMG("ID_068B2266F73B4D92AE5BD775FCC57D60",1)</v>
      </c>
      <c r="O41" s="7"/>
    </row>
    <row r="42" s="2" customFormat="1" ht="120" customHeight="1" spans="1:15">
      <c r="A42" s="6">
        <v>40</v>
      </c>
      <c r="B42" s="7" t="s">
        <v>196</v>
      </c>
      <c r="C42" s="6" t="s">
        <v>197</v>
      </c>
      <c r="D42" s="8" t="s">
        <v>198</v>
      </c>
      <c r="E42" s="6" t="s">
        <v>199</v>
      </c>
      <c r="F42" s="9" t="s">
        <v>190</v>
      </c>
      <c r="G42" s="10">
        <v>45793</v>
      </c>
      <c r="H42" s="11" t="s">
        <v>190</v>
      </c>
      <c r="I42" s="10">
        <v>45800</v>
      </c>
      <c r="J42" s="12" t="s">
        <v>199</v>
      </c>
      <c r="K42" s="11" t="s">
        <v>81</v>
      </c>
      <c r="L42" s="13">
        <v>45807</v>
      </c>
      <c r="M42" s="18" t="str">
        <f>_xlfn.DISPIMG("ID_50189DD6DD354AC38E3AE87CA7A65BA8",1)</f>
        <v>=DISPIMG("ID_50189DD6DD354AC38E3AE87CA7A65BA8",1)</v>
      </c>
      <c r="N42" s="14" t="str">
        <f>_xlfn.DISPIMG("ID_9C09EF8EFCB34F85A1BAFA0AC63A548A",1)</f>
        <v>=DISPIMG("ID_9C09EF8EFCB34F85A1BAFA0AC63A548A",1)</v>
      </c>
      <c r="O42" s="7"/>
    </row>
    <row r="43" s="2" customFormat="1" ht="120" customHeight="1" spans="1:15">
      <c r="A43" s="6">
        <v>41</v>
      </c>
      <c r="B43" s="7" t="s">
        <v>200</v>
      </c>
      <c r="C43" s="6" t="s">
        <v>201</v>
      </c>
      <c r="D43" s="8" t="s">
        <v>202</v>
      </c>
      <c r="E43" s="6" t="s">
        <v>203</v>
      </c>
      <c r="F43" s="9" t="s">
        <v>25</v>
      </c>
      <c r="G43" s="10">
        <v>45796</v>
      </c>
      <c r="H43" s="11" t="s">
        <v>25</v>
      </c>
      <c r="I43" s="10">
        <v>45800</v>
      </c>
      <c r="J43" s="12" t="s">
        <v>203</v>
      </c>
      <c r="K43" s="11" t="s">
        <v>32</v>
      </c>
      <c r="L43" s="13">
        <v>45807</v>
      </c>
      <c r="M43" s="20" t="str">
        <f>_xlfn.DISPIMG("ID_7314D8F4032E4077859BA5D0B139A3B3",1)</f>
        <v>=DISPIMG("ID_7314D8F4032E4077859BA5D0B139A3B3",1)</v>
      </c>
      <c r="N43" s="14" t="str">
        <f>_xlfn.DISPIMG("ID_FBFDB9672C8244BCA1A69B6C00B0B472",1)</f>
        <v>=DISPIMG("ID_FBFDB9672C8244BCA1A69B6C00B0B472",1)</v>
      </c>
      <c r="O43" s="7"/>
    </row>
    <row r="44" s="2" customFormat="1" ht="120" customHeight="1" spans="1:15">
      <c r="A44" s="6">
        <v>42</v>
      </c>
      <c r="B44" s="7" t="s">
        <v>204</v>
      </c>
      <c r="C44" s="6" t="s">
        <v>205</v>
      </c>
      <c r="D44" s="8" t="s">
        <v>206</v>
      </c>
      <c r="E44" s="6" t="s">
        <v>207</v>
      </c>
      <c r="F44" s="9" t="s">
        <v>37</v>
      </c>
      <c r="G44" s="10">
        <v>45793</v>
      </c>
      <c r="H44" s="11" t="s">
        <v>37</v>
      </c>
      <c r="I44" s="10">
        <v>45799</v>
      </c>
      <c r="J44" s="12" t="s">
        <v>207</v>
      </c>
      <c r="K44" s="11" t="s">
        <v>32</v>
      </c>
      <c r="L44" s="13">
        <v>45807</v>
      </c>
      <c r="M44" s="14" t="str">
        <f>_xlfn.DISPIMG("ID_1DC8EEB0728F4646ACF10A70D4B8A17E",1)</f>
        <v>=DISPIMG("ID_1DC8EEB0728F4646ACF10A70D4B8A17E",1)</v>
      </c>
      <c r="N44" s="14" t="str">
        <f>_xlfn.DISPIMG("ID_EF0F1CE120684E1A8822C158ED694E18",1)</f>
        <v>=DISPIMG("ID_EF0F1CE120684E1A8822C158ED694E18",1)</v>
      </c>
      <c r="O44" s="7"/>
    </row>
    <row r="45" s="2" customFormat="1" ht="120" customHeight="1" spans="1:15">
      <c r="A45" s="6">
        <v>43</v>
      </c>
      <c r="B45" s="7" t="s">
        <v>208</v>
      </c>
      <c r="C45" s="6" t="s">
        <v>209</v>
      </c>
      <c r="D45" s="8" t="s">
        <v>210</v>
      </c>
      <c r="E45" s="6" t="s">
        <v>211</v>
      </c>
      <c r="F45" s="9" t="s">
        <v>37</v>
      </c>
      <c r="G45" s="10">
        <v>45796</v>
      </c>
      <c r="H45" s="11" t="s">
        <v>37</v>
      </c>
      <c r="I45" s="10">
        <v>45797</v>
      </c>
      <c r="J45" s="12" t="s">
        <v>211</v>
      </c>
      <c r="K45" s="11" t="s">
        <v>32</v>
      </c>
      <c r="L45" s="13">
        <v>45807</v>
      </c>
      <c r="M45" s="15" t="str">
        <f>_xlfn.DISPIMG("ID_E0466E096F4C4AD3AD71ED478972BBBB",1)</f>
        <v>=DISPIMG("ID_E0466E096F4C4AD3AD71ED478972BBBB",1)</v>
      </c>
      <c r="N45" s="14" t="str">
        <f>_xlfn.DISPIMG("ID_C18B300FBF204D538C326BE45D791308",1)</f>
        <v>=DISPIMG("ID_C18B300FBF204D538C326BE45D791308",1)</v>
      </c>
      <c r="O45" s="7"/>
    </row>
    <row r="46" s="2" customFormat="1" ht="120" customHeight="1" spans="1:15">
      <c r="A46" s="6">
        <v>44</v>
      </c>
      <c r="B46" s="7" t="s">
        <v>212</v>
      </c>
      <c r="C46" s="6" t="s">
        <v>213</v>
      </c>
      <c r="D46" s="8" t="s">
        <v>214</v>
      </c>
      <c r="E46" s="6" t="s">
        <v>215</v>
      </c>
      <c r="F46" s="9" t="s">
        <v>216</v>
      </c>
      <c r="G46" s="10">
        <v>45790</v>
      </c>
      <c r="H46" s="11" t="s">
        <v>216</v>
      </c>
      <c r="I46" s="10">
        <v>45797</v>
      </c>
      <c r="J46" s="12" t="s">
        <v>215</v>
      </c>
      <c r="K46" s="11" t="s">
        <v>81</v>
      </c>
      <c r="L46" s="13">
        <v>45807</v>
      </c>
      <c r="M46" s="15" t="str">
        <f>_xlfn.DISPIMG("ID_1E2E3F5F82B944E390056F8DAEEDF72F",1)</f>
        <v>=DISPIMG("ID_1E2E3F5F82B944E390056F8DAEEDF72F",1)</v>
      </c>
      <c r="N46" s="14" t="str">
        <f>_xlfn.DISPIMG("ID_D2FDE93FE64D4479A013D15340956EDD",1)</f>
        <v>=DISPIMG("ID_D2FDE93FE64D4479A013D15340956EDD",1)</v>
      </c>
      <c r="O46" s="7"/>
    </row>
  </sheetData>
  <autoFilter xmlns:etc="http://www.wps.cn/officeDocument/2017/etCustomData" ref="A1:O46" etc:filterBottomFollowUsedRange="0">
    <extLst/>
  </autoFilter>
  <mergeCells count="2">
    <mergeCell ref="A1:O1"/>
    <mergeCell ref="M2:N2"/>
  </mergeCells>
  <pageMargins left="0.196527777777778" right="0.156944444444444" top="0.196527777777778" bottom="0.354166666666667" header="0.5" footer="0.196527777777778"/>
  <pageSetup paperSize="9" scale="75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5月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橙子</cp:lastModifiedBy>
  <dcterms:created xsi:type="dcterms:W3CDTF">2006-09-16T00:00:00Z</dcterms:created>
  <dcterms:modified xsi:type="dcterms:W3CDTF">2025-07-01T03:37:53Z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8FFB71771C0141919B83C2CBA17DF1E4</vt:lpwstr>
  </property>
</Properties>
</file>