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/>
  </bookViews>
  <sheets>
    <sheet name="Sheet1 (2)" sheetId="4" r:id="rId1"/>
  </sheets>
  <definedNames>
    <definedName name="_xlnm._FilterDatabase" localSheetId="0" hidden="1">'Sheet1 (2)'!$A$2:$P$46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25" name="ID_E94D126639CC4E8EB5402CBE90248C82" descr="IMG_20250620_09285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591300" y="53609875"/>
          <a:ext cx="10061575" cy="7543800"/>
        </a:xfrm>
        <a:prstGeom prst="rect">
          <a:avLst/>
        </a:prstGeom>
      </xdr:spPr>
    </xdr:pic>
  </etc:cellImage>
  <etc:cellImage>
    <xdr:pic>
      <xdr:nvPicPr>
        <xdr:cNvPr id="224" name="ID_E5C8324C121B48BB90E2F96FE58059DD" descr="c03b0f64d74c4de387cb0bf6754f038e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340350" y="53886100"/>
          <a:ext cx="10064750" cy="5652770"/>
        </a:xfrm>
        <a:prstGeom prst="rect">
          <a:avLst/>
        </a:prstGeom>
      </xdr:spPr>
    </xdr:pic>
  </etc:cellImage>
  <etc:cellImage>
    <xdr:pic>
      <xdr:nvPicPr>
        <xdr:cNvPr id="291" name="ID_C891667126D940409DC9DF1E7D6356CC" descr="IMG_1844.HEIC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743700" y="26530300"/>
          <a:ext cx="10061575" cy="7543800"/>
        </a:xfrm>
        <a:prstGeom prst="rect">
          <a:avLst/>
        </a:prstGeom>
      </xdr:spPr>
    </xdr:pic>
  </etc:cellImage>
  <etc:cellImage>
    <xdr:pic>
      <xdr:nvPicPr>
        <xdr:cNvPr id="290" name="ID_73D7D790684E4EADA78B6379D7500072" descr="IMG_185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083175" y="26673175"/>
          <a:ext cx="10064750" cy="7543800"/>
        </a:xfrm>
        <a:prstGeom prst="rect">
          <a:avLst/>
        </a:prstGeom>
      </xdr:spPr>
    </xdr:pic>
  </etc:cellImage>
  <etc:cellImage>
    <xdr:pic>
      <xdr:nvPicPr>
        <xdr:cNvPr id="309" name="ID_2D1A920B774641D88413652BF4F1AF93" descr="lQDPD27fl8fgQw3NBQDNA8Cw9p55DB3xVRIIPcfoabvhAg_960_128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381875" y="38312725"/>
          <a:ext cx="7546975" cy="10058400"/>
        </a:xfrm>
        <a:prstGeom prst="rect">
          <a:avLst/>
        </a:prstGeom>
      </xdr:spPr>
    </xdr:pic>
  </etc:cellImage>
  <etc:cellImage>
    <xdr:pic>
      <xdr:nvPicPr>
        <xdr:cNvPr id="308" name="ID_A4A5E2732CF645A894D61B270072D261" descr="lQDPD3nQ1inIww3NA8DNBP-wShTep6h8_oQIPcfoabvhAA_1279_96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359400" y="38236525"/>
          <a:ext cx="10064750" cy="7549515"/>
        </a:xfrm>
        <a:prstGeom prst="rect">
          <a:avLst/>
        </a:prstGeom>
      </xdr:spPr>
    </xdr:pic>
  </etc:cellImage>
  <etc:cellImage>
    <xdr:pic>
      <xdr:nvPicPr>
        <xdr:cNvPr id="264" name="ID_D34CEA39006C489FA819986F60644E06" descr="f5f759e7a34f4421bec903e1e2d8274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143625" y="8985250"/>
          <a:ext cx="6861175" cy="5156200"/>
        </a:xfrm>
        <a:prstGeom prst="rect">
          <a:avLst/>
        </a:prstGeom>
      </xdr:spPr>
    </xdr:pic>
  </etc:cellImage>
  <etc:cellImage>
    <xdr:pic>
      <xdr:nvPicPr>
        <xdr:cNvPr id="263" name="ID_2C7DF5B2932942AD81F29DA9B2038003" descr="41f6434ddc52480d9438fcacecc95c9d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835525" y="8928100"/>
          <a:ext cx="6864350" cy="3181350"/>
        </a:xfrm>
        <a:prstGeom prst="rect">
          <a:avLst/>
        </a:prstGeom>
      </xdr:spPr>
    </xdr:pic>
  </etc:cellImage>
  <etc:cellImage>
    <xdr:pic>
      <xdr:nvPicPr>
        <xdr:cNvPr id="253" name="ID_7F78524EAC0A4246B30F2BDC1F407398" descr="2tapyz6hy5qd9kr4kflhm7s56_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 rot="5400000">
          <a:off x="5466080" y="72674480"/>
          <a:ext cx="10067925" cy="7537450"/>
        </a:xfrm>
        <a:prstGeom prst="rect">
          <a:avLst/>
        </a:prstGeom>
      </xdr:spPr>
    </xdr:pic>
  </etc:cellImage>
  <etc:cellImage>
    <xdr:pic>
      <xdr:nvPicPr>
        <xdr:cNvPr id="252" name="ID_3199A09D9AAC4501A9BD6E835BDA9F71" descr="4c69f05e644a46ff8897f3561234c13d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873625" y="71821675"/>
          <a:ext cx="10064750" cy="5579745"/>
        </a:xfrm>
        <a:prstGeom prst="rect">
          <a:avLst/>
        </a:prstGeom>
      </xdr:spPr>
    </xdr:pic>
  </etc:cellImage>
  <etc:cellImage>
    <xdr:pic>
      <xdr:nvPicPr>
        <xdr:cNvPr id="246" name="ID_90A0C52A0B8045538E8E98B7456A7E3F" descr="顾乐仕-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810375" y="67859275"/>
          <a:ext cx="10061575" cy="7543800"/>
        </a:xfrm>
        <a:prstGeom prst="rect">
          <a:avLst/>
        </a:prstGeom>
      </xdr:spPr>
    </xdr:pic>
  </etc:cellImage>
  <etc:cellImage>
    <xdr:pic>
      <xdr:nvPicPr>
        <xdr:cNvPr id="245" name="ID_14600A31FB394B97B112F33E61A456BF" descr="顾乐仕-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083175" y="68040250"/>
          <a:ext cx="10064750" cy="7543800"/>
        </a:xfrm>
        <a:prstGeom prst="rect">
          <a:avLst/>
        </a:prstGeom>
      </xdr:spPr>
    </xdr:pic>
  </etc:cellImage>
  <etc:cellImage>
    <xdr:pic>
      <xdr:nvPicPr>
        <xdr:cNvPr id="223" name="ID_7680BAEDB0F7437095572DE495B2DB58" descr="lQDPD3hbCJUuJQHNA8DNBQCwkLdrkulwpEEINJaXGZhYAA_1280_96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515100" y="52400200"/>
          <a:ext cx="10061575" cy="7543800"/>
        </a:xfrm>
        <a:prstGeom prst="rect">
          <a:avLst/>
        </a:prstGeom>
      </xdr:spPr>
    </xdr:pic>
  </etc:cellImage>
  <etc:cellImage>
    <xdr:pic>
      <xdr:nvPicPr>
        <xdr:cNvPr id="222" name="ID_BEF2AB79F96B4F1DA87E7889D356C9F3" descr="lQDPD3dKL2O_ZQHNA8DNBP-w3-sjncHcLUYINJaXG2DwAA_1279_96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378450" y="52438300"/>
          <a:ext cx="10064750" cy="7549515"/>
        </a:xfrm>
        <a:prstGeom prst="rect">
          <a:avLst/>
        </a:prstGeom>
      </xdr:spPr>
    </xdr:pic>
  </etc:cellImage>
  <etc:cellImage>
    <xdr:pic>
      <xdr:nvPicPr>
        <xdr:cNvPr id="232" name="ID_107B7E433D1A490C8E795D17B37254C0" descr="IMG_167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026025" y="58820050"/>
          <a:ext cx="10064750" cy="7543800"/>
        </a:xfrm>
        <a:prstGeom prst="rect">
          <a:avLst/>
        </a:prstGeom>
      </xdr:spPr>
    </xdr:pic>
  </etc:cellImage>
  <etc:cellImage>
    <xdr:pic>
      <xdr:nvPicPr>
        <xdr:cNvPr id="233" name="ID_92AA42B1B92642F7AD200C7C76E0C759" descr="703D498D-ACD6-449E-B223-B03ADDE972AD-8081-0000022C12B23A7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600825" y="58962925"/>
          <a:ext cx="10061575" cy="7538720"/>
        </a:xfrm>
        <a:prstGeom prst="rect">
          <a:avLst/>
        </a:prstGeom>
      </xdr:spPr>
    </xdr:pic>
  </etc:cellImage>
  <etc:cellImage>
    <xdr:pic>
      <xdr:nvPicPr>
        <xdr:cNvPr id="206" name="ID_0C37A099F78341088BB260EFB2414F3D" descr="37a08d565e0a43e19bf23f2b07f0fbc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254625" y="41932225"/>
          <a:ext cx="10064750" cy="5652770"/>
        </a:xfrm>
        <a:prstGeom prst="rect">
          <a:avLst/>
        </a:prstGeom>
      </xdr:spPr>
    </xdr:pic>
  </etc:cellImage>
  <etc:cellImage>
    <xdr:pic>
      <xdr:nvPicPr>
        <xdr:cNvPr id="207" name="ID_F98FC8BDE89F4D1DB2AC8E2B8C4D5A80" descr="IMG_20250619_13105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915150" y="41960800"/>
          <a:ext cx="10061575" cy="7543800"/>
        </a:xfrm>
        <a:prstGeom prst="rect">
          <a:avLst/>
        </a:prstGeom>
      </xdr:spPr>
    </xdr:pic>
  </etc:cellImage>
  <etc:cellImage>
    <xdr:pic>
      <xdr:nvPicPr>
        <xdr:cNvPr id="250" name="ID_FBE98C7B72A347E9B7772D47E913C458" descr="润禾橡塑-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848475" y="70545325"/>
          <a:ext cx="10061575" cy="7543800"/>
        </a:xfrm>
        <a:prstGeom prst="rect">
          <a:avLst/>
        </a:prstGeom>
      </xdr:spPr>
    </xdr:pic>
  </etc:cellImage>
  <etc:cellImage>
    <xdr:pic>
      <xdr:nvPicPr>
        <xdr:cNvPr id="249" name="ID_5400A0791785483C868E8B2477E00022" descr="润禾橡塑-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654550" y="70392925"/>
          <a:ext cx="10064750" cy="7543800"/>
        </a:xfrm>
        <a:prstGeom prst="rect">
          <a:avLst/>
        </a:prstGeom>
      </xdr:spPr>
    </xdr:pic>
  </etc:cellImage>
  <etc:cellImage>
    <xdr:pic>
      <xdr:nvPicPr>
        <xdr:cNvPr id="303" name="ID_5403F0FE54BA479981E5781DE3397153" descr="IMG_1879.HEIC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 rot="5400000">
          <a:off x="5104130" y="35526980"/>
          <a:ext cx="10067925" cy="7537450"/>
        </a:xfrm>
        <a:prstGeom prst="rect">
          <a:avLst/>
        </a:prstGeom>
      </xdr:spPr>
    </xdr:pic>
  </etc:cellImage>
  <etc:cellImage>
    <xdr:pic>
      <xdr:nvPicPr>
        <xdr:cNvPr id="302" name="ID_FB652ED52D7840D5ABC75E6869740E73" descr="433044C5-D547-43C9-9288-32499948FF4F-3844-00000099C5EBC18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921250" y="34607500"/>
          <a:ext cx="10064750" cy="4627880"/>
        </a:xfrm>
        <a:prstGeom prst="rect">
          <a:avLst/>
        </a:prstGeom>
      </xdr:spPr>
    </xdr:pic>
  </etc:cellImage>
  <etc:cellImage>
    <xdr:pic>
      <xdr:nvPicPr>
        <xdr:cNvPr id="5" name="ID_318CF4B0D39E4C7AB108FC8C81E661F4" descr="9b5005131c504886b8579d1b08207f4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715125" y="3736975"/>
          <a:ext cx="5146675" cy="6871970"/>
        </a:xfrm>
        <a:prstGeom prst="rect">
          <a:avLst/>
        </a:prstGeom>
      </xdr:spPr>
    </xdr:pic>
  </etc:cellImage>
  <etc:cellImage>
    <xdr:pic>
      <xdr:nvPicPr>
        <xdr:cNvPr id="4" name="ID_8D2895F6FF124CAC8F9A235F172B9C3F" descr="d48b9ec1952c4b37bc77bd66ef0a3582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816475" y="3536950"/>
          <a:ext cx="6864350" cy="3185795"/>
        </a:xfrm>
        <a:prstGeom prst="rect">
          <a:avLst/>
        </a:prstGeom>
      </xdr:spPr>
    </xdr:pic>
  </etc:cellImage>
  <etc:cellImage>
    <xdr:pic>
      <xdr:nvPicPr>
        <xdr:cNvPr id="60" name="ID_7403E6B776224596AB9E667E86C66767" descr="10fc33ecdde649218ad61740f9253f0e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562725" y="42384345"/>
          <a:ext cx="6861175" cy="5153025"/>
        </a:xfrm>
        <a:prstGeom prst="rect">
          <a:avLst/>
        </a:prstGeom>
      </xdr:spPr>
    </xdr:pic>
  </etc:cellImage>
  <etc:cellImage>
    <xdr:pic>
      <xdr:nvPicPr>
        <xdr:cNvPr id="59" name="ID_B22F793C58D94CA4B8E00D23B9D54A13" descr="f0cf599530c04ab287316f620b3f5eb8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064125" y="42584370"/>
          <a:ext cx="6864350" cy="3171825"/>
        </a:xfrm>
        <a:prstGeom prst="rect">
          <a:avLst/>
        </a:prstGeom>
      </xdr:spPr>
    </xdr:pic>
  </etc:cellImage>
  <etc:cellImage>
    <xdr:pic>
      <xdr:nvPicPr>
        <xdr:cNvPr id="260" name="ID_C6840A76F28F43B7ACD0376D05EF589F" descr="IMG_20250623_18483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324725" y="5289550"/>
          <a:ext cx="7546975" cy="10083800"/>
        </a:xfrm>
        <a:prstGeom prst="rect">
          <a:avLst/>
        </a:prstGeom>
      </xdr:spPr>
    </xdr:pic>
  </etc:cellImage>
  <etc:cellImage>
    <xdr:pic>
      <xdr:nvPicPr>
        <xdr:cNvPr id="259" name="ID_DD861D17AB3F44F09F96AB317B8DF471" descr="IMG_20250623_144925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892675" y="5241925"/>
          <a:ext cx="10064750" cy="7562850"/>
        </a:xfrm>
        <a:prstGeom prst="rect">
          <a:avLst/>
        </a:prstGeom>
      </xdr:spPr>
    </xdr:pic>
  </etc:cellImage>
  <etc:cellImage>
    <xdr:pic>
      <xdr:nvPicPr>
        <xdr:cNvPr id="261" name="ID_1596D10124F54C2BB74C22C529A2B71F" descr="eee0e0f8d56e4496823db402e56f88df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 rot="16200000">
          <a:off x="6937375" y="5365750"/>
          <a:ext cx="5544185" cy="10067925"/>
        </a:xfrm>
        <a:prstGeom prst="rect">
          <a:avLst/>
        </a:prstGeom>
      </xdr:spPr>
    </xdr:pic>
  </etc:cellImage>
  <etc:cellImage>
    <xdr:pic>
      <xdr:nvPicPr>
        <xdr:cNvPr id="262" name="ID_7A34CC6819334DCAB993705080E22271" descr="DINGTALK_IM_1814625679.JPG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6715125" y="7800975"/>
          <a:ext cx="10061575" cy="7562850"/>
        </a:xfrm>
        <a:prstGeom prst="rect">
          <a:avLst/>
        </a:prstGeom>
      </xdr:spPr>
    </xdr:pic>
  </etc:cellImage>
  <etc:cellImage>
    <xdr:pic>
      <xdr:nvPicPr>
        <xdr:cNvPr id="317" name="ID_56DD5AE0EDBD4D839DCCFD6AC3FBEF19" descr="IMG_0552.HEIC.JPG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724650" y="43275250"/>
          <a:ext cx="10061575" cy="7543800"/>
        </a:xfrm>
        <a:prstGeom prst="rect">
          <a:avLst/>
        </a:prstGeom>
      </xdr:spPr>
    </xdr:pic>
  </etc:cellImage>
  <etc:cellImage>
    <xdr:pic>
      <xdr:nvPicPr>
        <xdr:cNvPr id="316" name="ID_7F817D8522174248BB303C66C135B1C1" descr="06890b13587b445689bf18f1ffc6247f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 rot="16200000">
          <a:off x="7028180" y="40965755"/>
          <a:ext cx="5528310" cy="10067925"/>
        </a:xfrm>
        <a:prstGeom prst="rect">
          <a:avLst/>
        </a:prstGeom>
      </xdr:spPr>
    </xdr:pic>
  </etc:cellImage>
  <etc:cellImage>
    <xdr:pic>
      <xdr:nvPicPr>
        <xdr:cNvPr id="12" name="ID_C5227F47C94B4CC29B0A29DD77A8CE54" descr="正大 (2)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610350" y="11494770"/>
          <a:ext cx="10061575" cy="7541895"/>
        </a:xfrm>
        <a:prstGeom prst="rect">
          <a:avLst/>
        </a:prstGeom>
      </xdr:spPr>
    </xdr:pic>
  </etc:cellImage>
  <etc:cellImage>
    <xdr:pic>
      <xdr:nvPicPr>
        <xdr:cNvPr id="11" name="ID_C71FF71D6C4744FFB2E387F3B0FC69C1" descr="正大 (5)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054600" y="11532870"/>
          <a:ext cx="10064750" cy="5649595"/>
        </a:xfrm>
        <a:prstGeom prst="rect">
          <a:avLst/>
        </a:prstGeom>
      </xdr:spPr>
    </xdr:pic>
  </etc:cellImage>
  <etc:cellImage>
    <xdr:pic>
      <xdr:nvPicPr>
        <xdr:cNvPr id="276" name="ID_67107F647B764671B10ABA2F717AB3E0" descr="b8c2fac40eb7403b8a262764a676a24e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083175" y="17510125"/>
          <a:ext cx="10064750" cy="5649595"/>
        </a:xfrm>
        <a:prstGeom prst="rect">
          <a:avLst/>
        </a:prstGeom>
      </xdr:spPr>
    </xdr:pic>
  </etc:cellImage>
  <etc:cellImage>
    <xdr:pic>
      <xdr:nvPicPr>
        <xdr:cNvPr id="277" name="ID_8A89973002994EB1A5D8C41764C4B897" descr="lQDPJwo2pSKUXBnNBaDNB4CwsBsjwmWKNZEIO05eiJHGAA_1920_1440.jpg"/>
        <xdr:cNvPicPr>
          <a:picLocks noChangeAspect="1"/>
        </xdr:cNvPicPr>
      </xdr:nvPicPr>
      <xdr:blipFill>
        <a:blip r:embed="rId36" r:link="rId37"/>
        <a:stretch>
          <a:fillRect/>
        </a:stretch>
      </xdr:blipFill>
      <xdr:spPr>
        <a:xfrm rot="5400000">
          <a:off x="4300220" y="19498945"/>
          <a:ext cx="18288000" cy="13716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24" name="ID_9D5DFBA0DFCB4D3A842D8C28968F1656" descr="55fe826a5c8d42b583e538548d9a8b6a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 rot="16200000">
          <a:off x="6637655" y="46147355"/>
          <a:ext cx="5528310" cy="10067925"/>
        </a:xfrm>
        <a:prstGeom prst="rect">
          <a:avLst/>
        </a:prstGeom>
      </xdr:spPr>
    </xdr:pic>
  </etc:cellImage>
  <etc:cellImage>
    <xdr:pic>
      <xdr:nvPicPr>
        <xdr:cNvPr id="325" name="ID_FA981EBF77F245BCB43F712FAC3D81F2" descr="DINGTALK_IM_221036013.JPG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677025" y="48533050"/>
          <a:ext cx="10061575" cy="7543800"/>
        </a:xfrm>
        <a:prstGeom prst="rect">
          <a:avLst/>
        </a:prstGeom>
      </xdr:spPr>
    </xdr:pic>
  </etc:cellImage>
  <etc:cellImage>
    <xdr:pic>
      <xdr:nvPicPr>
        <xdr:cNvPr id="321" name="ID_5A952690662048DF99021E12FCFE2E8D" descr="100002975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734175" y="45818425"/>
          <a:ext cx="7546975" cy="10058400"/>
        </a:xfrm>
        <a:prstGeom prst="rect">
          <a:avLst/>
        </a:prstGeom>
      </xdr:spPr>
    </xdr:pic>
  </etc:cellImage>
  <etc:cellImage>
    <xdr:pic>
      <xdr:nvPicPr>
        <xdr:cNvPr id="320" name="ID_B14E14F86E1747218B3CF5F8D1945FEA" descr="1000029752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4587875" y="45923200"/>
          <a:ext cx="10064750" cy="6026785"/>
        </a:xfrm>
        <a:prstGeom prst="rect">
          <a:avLst/>
        </a:prstGeom>
      </xdr:spPr>
    </xdr:pic>
  </etc:cellImage>
  <etc:cellImage>
    <xdr:pic>
      <xdr:nvPicPr>
        <xdr:cNvPr id="133" name="ID_45C577A56DDD4867BC58FA32478578FD" descr="lQDPJyHV4BotAdPNA8DNBQCwG7mYVG8UYqMILORLzHk_AA_1280_960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673600" y="42122725"/>
          <a:ext cx="10064750" cy="7543800"/>
        </a:xfrm>
        <a:prstGeom prst="rect">
          <a:avLst/>
        </a:prstGeom>
      </xdr:spPr>
    </xdr:pic>
  </etc:cellImage>
  <etc:cellImage>
    <xdr:pic>
      <xdr:nvPicPr>
        <xdr:cNvPr id="118" name="ID_A6D59EAB7231458786E05DBA3B7247E0" descr="4dwp3rx0pujdmjgybr0akmqcd_0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 rot="5400000">
          <a:off x="5332730" y="43108880"/>
          <a:ext cx="10067925" cy="7537450"/>
        </a:xfrm>
        <a:prstGeom prst="rect">
          <a:avLst/>
        </a:prstGeom>
      </xdr:spPr>
    </xdr:pic>
  </etc:cellImage>
  <etc:cellImage>
    <xdr:pic>
      <xdr:nvPicPr>
        <xdr:cNvPr id="3" name="ID_DF5C9E2C1CAD4032ADF7880A80678203" descr="1000029767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7153275" y="2270125"/>
          <a:ext cx="7546975" cy="10072370"/>
        </a:xfrm>
        <a:prstGeom prst="rect">
          <a:avLst/>
        </a:prstGeom>
      </xdr:spPr>
    </xdr:pic>
  </etc:cellImage>
  <etc:cellImage>
    <xdr:pic>
      <xdr:nvPicPr>
        <xdr:cNvPr id="2" name="ID_9F3DF9746BE14638B3872E8BBED281B4" descr="1000029773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4664075" y="2241550"/>
          <a:ext cx="10064750" cy="6040755"/>
        </a:xfrm>
        <a:prstGeom prst="rect">
          <a:avLst/>
        </a:prstGeom>
      </xdr:spPr>
    </xdr:pic>
  </etc:cellImage>
  <etc:cellImage>
    <xdr:pic>
      <xdr:nvPicPr>
        <xdr:cNvPr id="297" name="ID_1E5626F8A9A743DC86B43A127A741703" descr="lQDPKGwYgLxFLZHNA8DNBQCwsVV8EuHfW4oIPXS26GdTAA_1280_960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6505575" y="30330775"/>
          <a:ext cx="10061575" cy="7543800"/>
        </a:xfrm>
        <a:prstGeom prst="rect">
          <a:avLst/>
        </a:prstGeom>
      </xdr:spPr>
    </xdr:pic>
  </etc:cellImage>
  <etc:cellImage>
    <xdr:pic>
      <xdr:nvPicPr>
        <xdr:cNvPr id="296" name="ID_433584647A064196B6B850CB81C7FE7C" descr="lQDPJxwLZkY2Ae3NAs_NBQCwjivwl-bmtF8IQKJ9783QAA_1280_719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4559300" y="30530800"/>
          <a:ext cx="10064750" cy="5649595"/>
        </a:xfrm>
        <a:prstGeom prst="rect">
          <a:avLst/>
        </a:prstGeom>
      </xdr:spPr>
    </xdr:pic>
  </etc:cellImage>
  <etc:cellImage>
    <xdr:pic>
      <xdr:nvPicPr>
        <xdr:cNvPr id="335" name="ID_A87E474D1B4E4FA6A9EF30D3F67B86F4" descr="lQDPKH2vaU8mFR3NEADNDACwz_Ch_DdmqosIQZrsgZBeAA_3072_4096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6677025" y="55105300"/>
          <a:ext cx="5146675" cy="6858000"/>
        </a:xfrm>
        <a:prstGeom prst="rect">
          <a:avLst/>
        </a:prstGeom>
      </xdr:spPr>
    </xdr:pic>
  </etc:cellImage>
  <etc:cellImage>
    <xdr:pic>
      <xdr:nvPicPr>
        <xdr:cNvPr id="334" name="ID_93F72879991C4D939B45A3C696A07C3B" descr="lQDPKILO5xO9vp3NAs_NBQCwktkDi22MlBIIQaO9iEz9AA_1280_71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5016500" y="55067200"/>
          <a:ext cx="10064750" cy="5649595"/>
        </a:xfrm>
        <a:prstGeom prst="rect">
          <a:avLst/>
        </a:prstGeom>
      </xdr:spPr>
    </xdr:pic>
  </etc:cellImage>
  <etc:cellImage>
    <xdr:pic>
      <xdr:nvPicPr>
        <xdr:cNvPr id="340" name="ID_D6B832EE00394003A7651A20040C183C" descr="华一建材 (1)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6124575" y="57829450"/>
          <a:ext cx="7546975" cy="10058400"/>
        </a:xfrm>
        <a:prstGeom prst="rect">
          <a:avLst/>
        </a:prstGeom>
      </xdr:spPr>
    </xdr:pic>
  </etc:cellImage>
  <etc:cellImage>
    <xdr:pic>
      <xdr:nvPicPr>
        <xdr:cNvPr id="338" name="ID_BC067C6823364FCBA7134A8EB0C2E97C" descr="华一 (3)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5111750" y="57715150"/>
          <a:ext cx="5668010" cy="10058400"/>
        </a:xfrm>
        <a:prstGeom prst="rect">
          <a:avLst/>
        </a:prstGeom>
      </xdr:spPr>
    </xdr:pic>
  </etc:cellImage>
  <etc:cellImage>
    <xdr:pic>
      <xdr:nvPicPr>
        <xdr:cNvPr id="336" name="ID_812D00FE58A8449AA46774B25259778D" descr="lQDPKHYyMmc7XR3NBaDNB4CwL-nuni9xi54IQaoqhTiRAA_1920_1440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4702175" y="56276875"/>
          <a:ext cx="10064750" cy="7543800"/>
        </a:xfrm>
        <a:prstGeom prst="rect">
          <a:avLst/>
        </a:prstGeom>
      </xdr:spPr>
    </xdr:pic>
  </etc:cellImage>
  <etc:cellImage>
    <xdr:pic>
      <xdr:nvPicPr>
        <xdr:cNvPr id="337" name="ID_6A56D9D94941427A860A07F330F9342E" descr="lQDPKIUtiTmhPB3NDADNEACwjUbDbV3VLF4IQZrdsRnRAA_4096_3072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6991350" y="56200675"/>
          <a:ext cx="10061575" cy="7543800"/>
        </a:xfrm>
        <a:prstGeom prst="rect">
          <a:avLst/>
        </a:prstGeom>
      </xdr:spPr>
    </xdr:pic>
  </etc:cellImage>
  <etc:cellImage>
    <xdr:pic>
      <xdr:nvPicPr>
        <xdr:cNvPr id="348" name="ID_055B432179FC4FAA8F4366902492A228" descr="lQDPM4SizmPtBr3NBQDNA8Cw0QmcfaLQB3cIQaepFLgSAA_960_1280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6572250" y="62706250"/>
          <a:ext cx="7546975" cy="10058400"/>
        </a:xfrm>
        <a:prstGeom prst="rect">
          <a:avLst/>
        </a:prstGeom>
      </xdr:spPr>
    </xdr:pic>
  </etc:cellImage>
  <etc:cellImage>
    <xdr:pic>
      <xdr:nvPicPr>
        <xdr:cNvPr id="347" name="ID_BA73050368694CE3B8709E0720561A57" descr="lQDPD3jJFRaF9r3NA8DNBP-wSCFaeIgJ0rUIQaepFn_MAA_1279_960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4835525" y="62858650"/>
          <a:ext cx="10064750" cy="7549515"/>
        </a:xfrm>
        <a:prstGeom prst="rect">
          <a:avLst/>
        </a:prstGeom>
      </xdr:spPr>
    </xdr:pic>
  </etc:cellImage>
  <etc:cellImage>
    <xdr:pic>
      <xdr:nvPicPr>
        <xdr:cNvPr id="295" name="ID_1BEA1DEEE4F542FA9AAF0857C5A0DEFD" descr="505770ffef5841e9bf2ad3c7cceed3d3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6600825" y="29016325"/>
          <a:ext cx="5146675" cy="6858000"/>
        </a:xfrm>
        <a:prstGeom prst="rect">
          <a:avLst/>
        </a:prstGeom>
      </xdr:spPr>
    </xdr:pic>
  </etc:cellImage>
  <etc:cellImage>
    <xdr:pic>
      <xdr:nvPicPr>
        <xdr:cNvPr id="294" name="ID_F01A7C94AE1D48FBBE4082B9B6CCB35B" descr="472fca4b2d644abda25d1b4d96c20082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4740275" y="29178250"/>
          <a:ext cx="6864350" cy="3848100"/>
        </a:xfrm>
        <a:prstGeom prst="rect">
          <a:avLst/>
        </a:prstGeom>
      </xdr:spPr>
    </xdr:pic>
  </etc:cellImage>
  <etc:cellImage>
    <xdr:pic>
      <xdr:nvPicPr>
        <xdr:cNvPr id="292" name="ID_C4CBD25613C5429283BBE570581CD8BE" descr="lQDPJxFZ0hFB1e3NA8DNBQCw2xIQv9PvtUkIQKbYOhqFAA_1280_960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997450" y="27911425"/>
          <a:ext cx="10064750" cy="7543800"/>
        </a:xfrm>
        <a:prstGeom prst="rect">
          <a:avLst/>
        </a:prstGeom>
      </xdr:spPr>
    </xdr:pic>
  </etc:cellImage>
  <etc:cellImage>
    <xdr:pic>
      <xdr:nvPicPr>
        <xdr:cNvPr id="293" name="ID_7AF710E92E434C5FA334A187E95BC089" descr="lQDPKHxd_THzpZHNA8DNBQCw8YLBosoXmWwIPXSoKomOAA_1280_960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7115175" y="27797125"/>
          <a:ext cx="10061575" cy="7543800"/>
        </a:xfrm>
        <a:prstGeom prst="rect">
          <a:avLst/>
        </a:prstGeom>
      </xdr:spPr>
    </xdr:pic>
  </etc:cellImage>
  <etc:cellImage>
    <xdr:pic>
      <xdr:nvPicPr>
        <xdr:cNvPr id="215" name="ID_B89E26D8C0854070876DA7B842A2C3F1" descr="IMG_20250620_085820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6638925" y="47390050"/>
          <a:ext cx="7546975" cy="10058400"/>
        </a:xfrm>
        <a:prstGeom prst="rect">
          <a:avLst/>
        </a:prstGeom>
      </xdr:spPr>
    </xdr:pic>
  </etc:cellImage>
  <etc:cellImage>
    <xdr:pic>
      <xdr:nvPicPr>
        <xdr:cNvPr id="214" name="ID_29427E595CA04F568F64640B44451843" descr="3445e092ee2b4fcab8f29a589d6869d4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5016500" y="47504350"/>
          <a:ext cx="5672455" cy="10058400"/>
        </a:xfrm>
        <a:prstGeom prst="rect">
          <a:avLst/>
        </a:prstGeom>
      </xdr:spPr>
    </xdr:pic>
  </etc:cellImage>
  <etc:cellImage>
    <xdr:pic>
      <xdr:nvPicPr>
        <xdr:cNvPr id="318" name="ID_2D80AC3D3B4F4C63B04771D081E23396" descr="1000029751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5064125" y="44799250"/>
          <a:ext cx="10064750" cy="6026785"/>
        </a:xfrm>
        <a:prstGeom prst="rect">
          <a:avLst/>
        </a:prstGeom>
      </xdr:spPr>
    </xdr:pic>
  </etc:cellImage>
  <etc:cellImage>
    <xdr:pic>
      <xdr:nvPicPr>
        <xdr:cNvPr id="319" name="ID_234F965F023840A7BD6EF046561B9B92" descr="1000029745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6677025" y="44551600"/>
          <a:ext cx="7546975" cy="10058400"/>
        </a:xfrm>
        <a:prstGeom prst="rect">
          <a:avLst/>
        </a:prstGeom>
      </xdr:spPr>
    </xdr:pic>
  </etc:cellImage>
  <etc:cellImage>
    <xdr:pic>
      <xdr:nvPicPr>
        <xdr:cNvPr id="10" name="ID_616215EDEB44425996B3681A939305F8" descr="lQDPM53A7xq5GwXNBQDNA8CwDO5js84PgtwIQujA3_9-AQ_960_1280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6962775" y="9989820"/>
          <a:ext cx="7546975" cy="10058400"/>
        </a:xfrm>
        <a:prstGeom prst="rect">
          <a:avLst/>
        </a:prstGeom>
      </xdr:spPr>
    </xdr:pic>
  </etc:cellImage>
  <etc:cellImage>
    <xdr:pic>
      <xdr:nvPicPr>
        <xdr:cNvPr id="6" name="ID_E6B516300EA3480A8DBBAA8F1F769097" descr="lQDPD4E0lcbgSwXNA8DNBP-w-LyoclG_cHIIQujA3_9-AA_1279_960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4902200" y="10056495"/>
          <a:ext cx="10064750" cy="7549515"/>
        </a:xfrm>
        <a:prstGeom prst="rect">
          <a:avLst/>
        </a:prstGeom>
      </xdr:spPr>
    </xdr:pic>
  </etc:cellImage>
  <etc:cellImage>
    <xdr:pic>
      <xdr:nvPicPr>
        <xdr:cNvPr id="231" name="ID_C886E21F328E496889654519F07E4D81" descr="32F475EE-D32E-4F06-B67E-2AECBA1BB4EC-8081-000001EEC80A3C10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6657975" y="57496075"/>
          <a:ext cx="10061575" cy="7538720"/>
        </a:xfrm>
        <a:prstGeom prst="rect">
          <a:avLst/>
        </a:prstGeom>
      </xdr:spPr>
    </xdr:pic>
  </etc:cellImage>
  <etc:cellImage>
    <xdr:pic>
      <xdr:nvPicPr>
        <xdr:cNvPr id="230" name="ID_ED42E1D4B22E4C78BBDEBD030E460BAF" descr="IMG_1667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502150" y="57553225"/>
          <a:ext cx="10064750" cy="7543800"/>
        </a:xfrm>
        <a:prstGeom prst="rect">
          <a:avLst/>
        </a:prstGeom>
      </xdr:spPr>
    </xdr:pic>
  </etc:cellImage>
  <etc:cellImage>
    <xdr:pic>
      <xdr:nvPicPr>
        <xdr:cNvPr id="181" name="ID_7CDF779BCB2A44E38C0F82955224160D" descr="MEITU_20250618_140450643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5016500" y="25273000"/>
          <a:ext cx="10064750" cy="7549515"/>
        </a:xfrm>
        <a:prstGeom prst="rect">
          <a:avLst/>
        </a:prstGeom>
      </xdr:spPr>
    </xdr:pic>
  </etc:cellImage>
  <etc:cellImage>
    <xdr:pic>
      <xdr:nvPicPr>
        <xdr:cNvPr id="182" name="ID_DA581AEAF5EA421BAE8AD7D173D3CC1B" descr="IMG_20250618_131511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6924675" y="25187275"/>
          <a:ext cx="10061575" cy="4533900"/>
        </a:xfrm>
        <a:prstGeom prst="rect">
          <a:avLst/>
        </a:prstGeom>
      </xdr:spPr>
    </xdr:pic>
  </etc:cellImage>
  <etc:cellImage>
    <xdr:pic>
      <xdr:nvPicPr>
        <xdr:cNvPr id="301" name="ID_EDD000DCC08A488AAE44D3D6CBC01188" descr="IMG_1885.HEIC.JPG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6600825" y="32845375"/>
          <a:ext cx="10061575" cy="7539355"/>
        </a:xfrm>
        <a:prstGeom prst="rect">
          <a:avLst/>
        </a:prstGeom>
      </xdr:spPr>
    </xdr:pic>
  </etc:cellImage>
  <etc:cellImage>
    <xdr:pic>
      <xdr:nvPicPr>
        <xdr:cNvPr id="300" name="ID_2B80BCC7E296405FACC7AAB18EC594D2" descr="019BFCF8-6C4A-45CE-A405-13269E34A601-5116-000000EC5E5016CB.jpg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911725" y="33054925"/>
          <a:ext cx="10064750" cy="4627880"/>
        </a:xfrm>
        <a:prstGeom prst="rect">
          <a:avLst/>
        </a:prstGeom>
      </xdr:spPr>
    </xdr:pic>
  </etc:cellImage>
  <etc:cellImage>
    <xdr:pic>
      <xdr:nvPicPr>
        <xdr:cNvPr id="327" name="ID_73E3DA26316D46D3A47CB7C3D7ABD656" descr="MVIMG_20250630_132408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6629400" y="49857025"/>
          <a:ext cx="10061575" cy="7543800"/>
        </a:xfrm>
        <a:prstGeom prst="rect">
          <a:avLst/>
        </a:prstGeom>
      </xdr:spPr>
    </xdr:pic>
  </etc:cellImage>
  <etc:cellImage>
    <xdr:pic>
      <xdr:nvPicPr>
        <xdr:cNvPr id="326" name="ID_D4989B04A09A48569F93F57AE2A3AB8D" descr="06a2ae6236bc4f90bfd621af8f07f902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 rot="5400000">
          <a:off x="6713855" y="47433230"/>
          <a:ext cx="5528310" cy="10067925"/>
        </a:xfrm>
        <a:prstGeom prst="rect">
          <a:avLst/>
        </a:prstGeom>
      </xdr:spPr>
    </xdr:pic>
  </etc:cellImage>
  <etc:cellImage>
    <xdr:pic>
      <xdr:nvPicPr>
        <xdr:cNvPr id="63" name="ID_1C6C832E96814503BC80DC4B8658FB19" descr="cbf8a43dfd27406690c9f0bc046192ef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5772150" y="42470070"/>
          <a:ext cx="6861175" cy="5143500"/>
        </a:xfrm>
        <a:prstGeom prst="rect">
          <a:avLst/>
        </a:prstGeom>
      </xdr:spPr>
    </xdr:pic>
  </etc:cellImage>
  <etc:cellImage>
    <xdr:pic>
      <xdr:nvPicPr>
        <xdr:cNvPr id="62" name="ID_A8E90C2580174862AD527446F9A7D197" descr="3cfad68cedf34f32bbe69bad00b00ef8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4387850" y="42270045"/>
          <a:ext cx="6864350" cy="3171825"/>
        </a:xfrm>
        <a:prstGeom prst="rect">
          <a:avLst/>
        </a:prstGeom>
      </xdr:spPr>
    </xdr:pic>
  </etc:cellImage>
  <etc:cellImage>
    <xdr:pic>
      <xdr:nvPicPr>
        <xdr:cNvPr id="191" name="ID_06F8C196FB2A48AF88A08406FC6C5B87" descr="IMG_20250618_090514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6705600" y="31626175"/>
          <a:ext cx="7546975" cy="10058400"/>
        </a:xfrm>
        <a:prstGeom prst="rect">
          <a:avLst/>
        </a:prstGeom>
      </xdr:spPr>
    </xdr:pic>
  </etc:cellImage>
  <etc:cellImage>
    <xdr:pic>
      <xdr:nvPicPr>
        <xdr:cNvPr id="190" name="ID_28FEC7CA280A4B679EF00E37C2B9E820" descr="a74f30c0dc9046139bf9b49ced1eade8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4778375" y="31597600"/>
          <a:ext cx="5672455" cy="10058400"/>
        </a:xfrm>
        <a:prstGeom prst="rect">
          <a:avLst/>
        </a:prstGeom>
      </xdr:spPr>
    </xdr:pic>
  </etc:cellImage>
  <etc:cellImage>
    <xdr:pic>
      <xdr:nvPicPr>
        <xdr:cNvPr id="289" name="ID_CB4E8830412E40A880CA08DAC0693C6A" descr="lQDPM4t_81pz3QHNA8DNBQCw7ObnkDMaTUMIPG6N-YWqBg_1280_960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6448425" y="25434925"/>
          <a:ext cx="10061575" cy="7543800"/>
        </a:xfrm>
        <a:prstGeom prst="rect">
          <a:avLst/>
        </a:prstGeom>
      </xdr:spPr>
    </xdr:pic>
  </etc:cellImage>
  <etc:cellImage>
    <xdr:pic>
      <xdr:nvPicPr>
        <xdr:cNvPr id="288" name="ID_64368DEC3B6C42C1A63B2C7653446698" descr="lQDPD2sHhPgJ9dHNBP_NAr-wfDNcmioGXEIIPJODFhVrAQ_703_1279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 rot="16200000">
          <a:off x="7085330" y="22753955"/>
          <a:ext cx="5528310" cy="10067925"/>
        </a:xfrm>
        <a:prstGeom prst="rect">
          <a:avLst/>
        </a:prstGeom>
      </xdr:spPr>
    </xdr:pic>
  </etc:cellImage>
  <etc:cellImage>
    <xdr:pic>
      <xdr:nvPicPr>
        <xdr:cNvPr id="266" name="ID_5FCC356E77CC46A3AC94C48DC65A780A" descr="c83ef1d169994d24b33272c77b4c86eb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6524625" y="9998075"/>
          <a:ext cx="5146675" cy="6873875"/>
        </a:xfrm>
        <a:prstGeom prst="rect">
          <a:avLst/>
        </a:prstGeom>
      </xdr:spPr>
    </xdr:pic>
  </etc:cellImage>
  <etc:cellImage>
    <xdr:pic>
      <xdr:nvPicPr>
        <xdr:cNvPr id="265" name="ID_814D6730F5D14F84BE44F1BD3771E8F5" descr="ae5642bac301461cbc3df0d5c89630dc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4692650" y="10045700"/>
          <a:ext cx="6864350" cy="3181350"/>
        </a:xfrm>
        <a:prstGeom prst="rect">
          <a:avLst/>
        </a:prstGeom>
      </xdr:spPr>
    </xdr:pic>
  </etc:cellImage>
  <etc:cellImage>
    <xdr:pic>
      <xdr:nvPicPr>
        <xdr:cNvPr id="157" name="ID_8487D66D9B294B54BB31633BC53E0ED0" descr="DINGTALK_IM_4093149459.JPG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6505575" y="5708650"/>
          <a:ext cx="10061575" cy="7543800"/>
        </a:xfrm>
        <a:prstGeom prst="rect">
          <a:avLst/>
        </a:prstGeom>
      </xdr:spPr>
    </xdr:pic>
  </etc:cellImage>
  <etc:cellImage>
    <xdr:pic>
      <xdr:nvPicPr>
        <xdr:cNvPr id="156" name="ID_AAD1A90A1E3C44BAB396CEBB5FFBE0A1" descr="b07be77a841e41eb8a16187e509e61a4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 rot="16200000">
          <a:off x="6998335" y="3331210"/>
          <a:ext cx="5528310" cy="10067925"/>
        </a:xfrm>
        <a:prstGeom prst="rect">
          <a:avLst/>
        </a:prstGeom>
      </xdr:spPr>
    </xdr:pic>
  </etc:cellImage>
  <etc:cellImage>
    <xdr:pic>
      <xdr:nvPicPr>
        <xdr:cNvPr id="298" name="ID_B4E872495F674BCDB81D35767F45F140" descr="731a6dbf38b7467cbb176988a8e823cc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4978400" y="31607125"/>
          <a:ext cx="6864350" cy="3171825"/>
        </a:xfrm>
        <a:prstGeom prst="rect">
          <a:avLst/>
        </a:prstGeom>
      </xdr:spPr>
    </xdr:pic>
  </etc:cellImage>
  <etc:cellImage>
    <xdr:pic>
      <xdr:nvPicPr>
        <xdr:cNvPr id="299" name="ID_21BD6A62CD5A4D4F81D2722C23B47D8F" descr="ab501688595d47cdb69a82889717edbc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7058025" y="31911925"/>
          <a:ext cx="5146675" cy="6858000"/>
        </a:xfrm>
        <a:prstGeom prst="rect">
          <a:avLst/>
        </a:prstGeom>
      </xdr:spPr>
    </xdr:pic>
  </etc:cellImage>
  <etc:cellImage>
    <xdr:pic>
      <xdr:nvPicPr>
        <xdr:cNvPr id="7" name="ID_703E4ED218C848EA98747C8E85B3D650" descr="example"/>
        <xdr:cNvPicPr>
          <a:picLocks noChangeAspect="1"/>
        </xdr:cNvPicPr>
      </xdr:nvPicPr>
      <xdr:blipFill>
        <a:blip r:embed="rId86" r:link="rId37"/>
        <a:stretch>
          <a:fillRect/>
        </a:stretch>
      </xdr:blipFill>
      <xdr:spPr>
        <a:xfrm>
          <a:off x="11912600" y="1320800"/>
          <a:ext cx="16249650" cy="121824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" name="ID_D7DB31AE563A4D849DCC5FAA3D102A76" descr="example"/>
        <xdr:cNvPicPr>
          <a:picLocks noChangeAspect="1"/>
        </xdr:cNvPicPr>
      </xdr:nvPicPr>
      <xdr:blipFill>
        <a:blip r:embed="rId87" r:link="rId37"/>
        <a:stretch>
          <a:fillRect/>
        </a:stretch>
      </xdr:blipFill>
      <xdr:spPr>
        <a:xfrm>
          <a:off x="9953625" y="1349375"/>
          <a:ext cx="12182475" cy="16249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" name="ID_DFE7F189C3A94F31A37B8265CBE7DBE4" descr="07235CD5-472C-46BD-9F07-5AA9094BD058-4822-0000009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9563100" y="5708650"/>
          <a:ext cx="10061575" cy="4627880"/>
        </a:xfrm>
        <a:prstGeom prst="rect">
          <a:avLst/>
        </a:prstGeom>
      </xdr:spPr>
    </xdr:pic>
  </etc:cellImage>
  <etc:cellImage>
    <xdr:pic>
      <xdr:nvPicPr>
        <xdr:cNvPr id="15" name="ID_93369249EACF44EE92C9637E14B151D7" descr="7efff789f85142cab03c0a0434d7ac4c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11356975" y="5756275"/>
          <a:ext cx="5146675" cy="68580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<sst xmlns="http://schemas.openxmlformats.org/spreadsheetml/2006/main" count="371" uniqueCount="230">
  <si>
    <t>2025年07月1-11日职业卫生定期检测项目公示表</t>
  </si>
  <si>
    <t>序号</t>
  </si>
  <si>
    <t>报告编号</t>
  </si>
  <si>
    <t>用人单位名称</t>
  </si>
  <si>
    <t>受检地址</t>
  </si>
  <si>
    <t>联系人</t>
  </si>
  <si>
    <t>现场调查
人员</t>
  </si>
  <si>
    <t>调查时间</t>
  </si>
  <si>
    <t>现场采样/
检测人员</t>
  </si>
  <si>
    <t>采样时间</t>
  </si>
  <si>
    <t>用人单位采
样陪同人</t>
  </si>
  <si>
    <t>分析参与人</t>
  </si>
  <si>
    <t>报告签发
时间</t>
  </si>
  <si>
    <t>现场调查、现场采样、现场检测的图像影像</t>
  </si>
  <si>
    <t>备注</t>
  </si>
  <si>
    <t>KDZW250906</t>
  </si>
  <si>
    <t>江苏中意包装有限公司</t>
  </si>
  <si>
    <t>江苏省张家港保税区长江中路530号</t>
  </si>
  <si>
    <t>龚建华</t>
  </si>
  <si>
    <t>宋艺美,张文清</t>
  </si>
  <si>
    <t>徐旖旎、徐敏、周丽</t>
  </si>
  <si>
    <t>KDZW250990</t>
  </si>
  <si>
    <t>昆山市石浦镇中洲厨房设备厂</t>
  </si>
  <si>
    <t>江苏省昆山市千灯镇石浦兴浦南路253号</t>
  </si>
  <si>
    <t>沈总</t>
  </si>
  <si>
    <t>浦宗浩,杜亚芳</t>
  </si>
  <si>
    <t>徐旖旎、王倩、周丽</t>
  </si>
  <si>
    <t>KDZW251301</t>
  </si>
  <si>
    <t>无锡隆基氢能科技有限公司</t>
  </si>
  <si>
    <t>无锡市新吴区锡梅路102号</t>
  </si>
  <si>
    <t>赵国卫</t>
  </si>
  <si>
    <t>周舒怡,杨玉麟</t>
  </si>
  <si>
    <t>赵文涛,朱素杰</t>
  </si>
  <si>
    <t>/</t>
  </si>
  <si>
    <t>KDZW250927</t>
  </si>
  <si>
    <t>昆山聚和纸品有限公司</t>
  </si>
  <si>
    <t>江苏省昆山市周市镇青阳北路525号</t>
  </si>
  <si>
    <t>刘拥军</t>
  </si>
  <si>
    <t>苏嘉浩,许燕</t>
  </si>
  <si>
    <t>李书芹、
左成静、
孙传甫</t>
  </si>
  <si>
    <t>KDZW250917</t>
  </si>
  <si>
    <t>昆山洛昆鑫电子有限公司</t>
  </si>
  <si>
    <t>江苏省昆山市张浦镇振新东路165号3号房</t>
  </si>
  <si>
    <t>平月凤</t>
  </si>
  <si>
    <t>KDZW250900</t>
  </si>
  <si>
    <t>太仓市富申联生物质能源有限公司</t>
  </si>
  <si>
    <t>江苏省太仓市璜泾镇鹿河新鹿路99号</t>
  </si>
  <si>
    <t>王总</t>
  </si>
  <si>
    <t>熊兴瑞,唐泽田</t>
  </si>
  <si>
    <t>徐旖旎、陶玲琳、周丽</t>
  </si>
  <si>
    <t>KDZW251140</t>
  </si>
  <si>
    <t>晶瑞电子材料股份有限公司</t>
  </si>
  <si>
    <t>苏州市吴中经济开发区河东工业园善丰路168号</t>
  </si>
  <si>
    <t>朱工</t>
  </si>
  <si>
    <t>杨建峰,杨玉麟</t>
  </si>
  <si>
    <t>KDZW251112</t>
  </si>
  <si>
    <t>张家港市顾乐仕生活家居科技有限公司</t>
  </si>
  <si>
    <t>张家港市塘桥镇弘吴大道199号苏高新科技（张家港）节能环保创新园32幢101</t>
  </si>
  <si>
    <t>马仁</t>
  </si>
  <si>
    <t>浦宗浩,张文清</t>
  </si>
  <si>
    <t>KDZW250859</t>
  </si>
  <si>
    <t>张家港协成机械有限公司</t>
  </si>
  <si>
    <t>江苏省张家港市凤凰镇西张西塘公路北侧</t>
  </si>
  <si>
    <t>孙松山</t>
  </si>
  <si>
    <t>赵文涛,张梦磊</t>
  </si>
  <si>
    <t>KDZW251145</t>
  </si>
  <si>
    <t>无锡丰裕建筑装饰工程有限公司</t>
  </si>
  <si>
    <t>江苏省无锡市新吴区鸿山街道鸿运南路8号</t>
  </si>
  <si>
    <t>顾艳君</t>
  </si>
  <si>
    <t>浦宗浩,陈中秋</t>
  </si>
  <si>
    <t>KDZW251046</t>
  </si>
  <si>
    <t>苏州市润达机械制造有限公司</t>
  </si>
  <si>
    <t>江苏省苏州市相城区望亭镇劳动街37号</t>
  </si>
  <si>
    <t>郭菊方</t>
  </si>
  <si>
    <t>张文清,张云龙</t>
  </si>
  <si>
    <t>KDZW250794</t>
  </si>
  <si>
    <t>张家港市润禾橡塑制品有限公司</t>
  </si>
  <si>
    <t>张家港市后塍街道袁家桥村砂山大道东侧南面</t>
  </si>
  <si>
    <t>陆风元</t>
  </si>
  <si>
    <t>KDZW251286</t>
  </si>
  <si>
    <t>唯实先端智能科技(苏州)有限公司</t>
  </si>
  <si>
    <t>苏州市高新区华通高新科技产业园4号厂房</t>
  </si>
  <si>
    <t>周围围</t>
  </si>
  <si>
    <t>KDZW250551</t>
  </si>
  <si>
    <t>豪梅特紧固件系统（苏州）有限公司</t>
  </si>
  <si>
    <t>江苏省苏州工业园区胜浦镇银胜路58号12#、13#厂房</t>
  </si>
  <si>
    <t>杨工</t>
  </si>
  <si>
    <t>赵文涛,苏嘉浩</t>
  </si>
  <si>
    <t>洪坤祥,苏嘉浩</t>
  </si>
  <si>
    <t>KDZW250902</t>
  </si>
  <si>
    <t>永生汽车科技(昆山)有限公司</t>
  </si>
  <si>
    <t>昆山市千灯镇中节路东侧、立益路西侧</t>
  </si>
  <si>
    <t>许晓丽</t>
  </si>
  <si>
    <t>苏嘉浩,张云龙</t>
  </si>
  <si>
    <t>陶玲琳、王倩、周丽</t>
  </si>
  <si>
    <t>KDZW251004</t>
  </si>
  <si>
    <t>安曼诺材料科技(昆山)有限公司</t>
  </si>
  <si>
    <t>江苏省昆山市千灯镇黄浦江路西侧</t>
  </si>
  <si>
    <t>孙为军</t>
  </si>
  <si>
    <t>洪坤祥,杨玉麟</t>
  </si>
  <si>
    <t>KDZW251200</t>
  </si>
  <si>
    <t>昆山鑫泰利智能科技股份有限公司</t>
  </si>
  <si>
    <t>昆山市玉山镇紫竹路1689号</t>
  </si>
  <si>
    <t>罗荣尊</t>
  </si>
  <si>
    <t>KDZW250904</t>
  </si>
  <si>
    <t>张家港市汉诚服饰有限公司</t>
  </si>
  <si>
    <t>江苏省张家港市凤凰镇凤凰村金凤路12-15</t>
  </si>
  <si>
    <t>朱伟</t>
  </si>
  <si>
    <t>苏嘉浩,唐泽田</t>
  </si>
  <si>
    <t>KDZW250941</t>
  </si>
  <si>
    <t>昆山正大新成精密锻造有限公司</t>
  </si>
  <si>
    <t>江苏省昆山开发区云雀路405号</t>
  </si>
  <si>
    <t>臧亮</t>
  </si>
  <si>
    <t>浦宗浩,何帅</t>
  </si>
  <si>
    <t xml:space="preserve"> 钱亚骜,刘中凯</t>
  </si>
  <si>
    <t>KDZW250921</t>
  </si>
  <si>
    <t>苏州市伟业金属制品有限公司</t>
  </si>
  <si>
    <t>江苏省苏州市吴中区东山镇风凰山路15号</t>
  </si>
  <si>
    <t>沈经理</t>
  </si>
  <si>
    <t>陶鸿飞,苏嘉浩</t>
  </si>
  <si>
    <t>KDZW251261</t>
  </si>
  <si>
    <t>中汽研汽车试验场股份有限公司</t>
  </si>
  <si>
    <t>盐城市大丰区大丰港经济区</t>
  </si>
  <si>
    <t>纪瑶</t>
  </si>
  <si>
    <t>钱亚骜,刘中凯</t>
  </si>
  <si>
    <t>王倩、
陶玲琳、周丽</t>
  </si>
  <si>
    <t>KDZW251255</t>
  </si>
  <si>
    <t>常熟慧登机械有限公司</t>
  </si>
  <si>
    <t>常熟市经济技术开发区高新技术产业园泰州路8号</t>
  </si>
  <si>
    <t>KDZW251141</t>
  </si>
  <si>
    <t>昆山优能机械有限公司</t>
  </si>
  <si>
    <t>昆山开发区沪巷路8号2号房</t>
  </si>
  <si>
    <t>王佳恒</t>
  </si>
  <si>
    <t>钱亚骜,杨玉麟</t>
  </si>
  <si>
    <t>KDZW251287</t>
  </si>
  <si>
    <t>苏州国龙汽车零部件有限公司</t>
  </si>
  <si>
    <t>苏州市相城区渭塘镇凤凰泾村爱格豪工业区4号厂房</t>
  </si>
  <si>
    <t>宋艺美,史福倩</t>
  </si>
  <si>
    <t>KDZW251074</t>
  </si>
  <si>
    <t>苏州明志科技股份有限公司</t>
  </si>
  <si>
    <t>苏州市吴江区同里镇同肖西路1999号</t>
  </si>
  <si>
    <t>宋志刚</t>
  </si>
  <si>
    <t>唐泽田,朱素杰,张云龙</t>
  </si>
  <si>
    <t>唐泽田,朱素杰,张云龙，苏嘉浩</t>
  </si>
  <si>
    <t xml:space="preserve">2025-06-12~2025-06-13 </t>
  </si>
  <si>
    <t>KDZW250092</t>
  </si>
  <si>
    <t>广东加华美认证有限公司昆山分公司</t>
  </si>
  <si>
    <t>江苏省昆山市开发区杜鹃路555号C12栋1F、A13栋1F</t>
  </si>
  <si>
    <t>张工</t>
  </si>
  <si>
    <t>杨建峰,钱亚骜</t>
  </si>
  <si>
    <t>2025-02-11、2025-07-01</t>
  </si>
  <si>
    <t>KDZW251147</t>
  </si>
  <si>
    <t>冠亿精密工业（昆山）有限公司</t>
  </si>
  <si>
    <t>江苏省昆山市陆家镇金阳东路2号</t>
  </si>
  <si>
    <t>未经理</t>
  </si>
  <si>
    <t>洪坤祥,刘中凯</t>
  </si>
  <si>
    <t>KDZW251180</t>
  </si>
  <si>
    <t>张家港市天意纺织有限公司</t>
  </si>
  <si>
    <t>江苏省张家港市凤凰镇高庄村</t>
  </si>
  <si>
    <t>吴洪滨</t>
  </si>
  <si>
    <t>KDZW251223</t>
  </si>
  <si>
    <t>张家港市华一建材玻璃有限公司</t>
  </si>
  <si>
    <t>江苏省张家港市凤凰镇双塘村(张家港伟宇工艺玻璃制品有限公司内)</t>
  </si>
  <si>
    <t>张斌</t>
  </si>
  <si>
    <t>KDZW250926</t>
  </si>
  <si>
    <t>张家港市嘉南印刷包装有限公司</t>
  </si>
  <si>
    <t>张家港市经济技术开发区（杨舍镇）金塘西路456号</t>
  </si>
  <si>
    <t>徐嘉南</t>
  </si>
  <si>
    <t>KDZW251321</t>
  </si>
  <si>
    <t>苏州安晟建筑遮阳科技有限公司</t>
  </si>
  <si>
    <t>江苏省汾湖高新技术产业开发区东玲路东侧</t>
  </si>
  <si>
    <t>刘经理</t>
  </si>
  <si>
    <t>KDZW251064</t>
  </si>
  <si>
    <t>昆山恒清净化设备科技有限公司</t>
  </si>
  <si>
    <t>江苏省昆山市玉山镇高新区晨淞路199号</t>
  </si>
  <si>
    <t>KDZW250385</t>
  </si>
  <si>
    <t>昆山嘉耐特五金制品有限公司</t>
  </si>
  <si>
    <t>江苏省昆山市千灯镇石浦仁成路155号</t>
  </si>
  <si>
    <t>蒋晓燕</t>
  </si>
  <si>
    <t>KDZW250954</t>
  </si>
  <si>
    <t>百得（苏州）电动工具有限公司</t>
  </si>
  <si>
    <t>苏州工业园区白榆路56号</t>
  </si>
  <si>
    <t>刘树杰</t>
  </si>
  <si>
    <t xml:space="preserve">2025-06-13、2025-06-25、2025-06-26 </t>
  </si>
  <si>
    <t>KDZW250829</t>
  </si>
  <si>
    <t>镒松表面处理（昆山）有限公司</t>
  </si>
  <si>
    <t>江苏省昆山市经济技术开发区镒松路18号</t>
  </si>
  <si>
    <t>林专</t>
  </si>
  <si>
    <t>章子豪、吴秋硕、郭骏</t>
  </si>
  <si>
    <t>KDZW250994</t>
  </si>
  <si>
    <t>昆山安费诺正日电子有限公司</t>
  </si>
  <si>
    <t>江苏省昆山开发区蓬朗大通路62号</t>
  </si>
  <si>
    <t>蔡工</t>
  </si>
  <si>
    <t>杨玉麟,钱亚骜</t>
  </si>
  <si>
    <t>KDZW251208</t>
  </si>
  <si>
    <t>太仓博泽汽车部件有限公司</t>
  </si>
  <si>
    <t>太仓市东亭北路158号</t>
  </si>
  <si>
    <t>王芬</t>
  </si>
  <si>
    <t>KDZW250907</t>
  </si>
  <si>
    <t>无锡伏尔康科技有限公司</t>
  </si>
  <si>
    <t>无锡市新区科技产业园93D-3号地块</t>
  </si>
  <si>
    <t>彭兴春</t>
  </si>
  <si>
    <t>KDZW250833</t>
  </si>
  <si>
    <t>苏州宝业锻造有限公司</t>
  </si>
  <si>
    <t>苏州市相城区黄埭镇潘阳工业园长泰路18号</t>
  </si>
  <si>
    <t>冯利明</t>
  </si>
  <si>
    <t>张梦磊,朱素杰</t>
  </si>
  <si>
    <t>张梦磊,朱素杰，洪坤祥,苏嘉浩</t>
  </si>
  <si>
    <t>2025-06-18，2025-07-07</t>
  </si>
  <si>
    <t>KDZW250988</t>
  </si>
  <si>
    <t>苏州新亚电通股份有限公司</t>
  </si>
  <si>
    <t>苏州相城经济技术开发区澄阳街道如元路98号</t>
  </si>
  <si>
    <t>林立雄</t>
  </si>
  <si>
    <t>KDZW251069</t>
  </si>
  <si>
    <t>江苏台正精密机械有限公司</t>
  </si>
  <si>
    <t>常熟市辛庄镇杨中北路10-1号</t>
  </si>
  <si>
    <t>罗凤祥</t>
  </si>
  <si>
    <t>KDZW251377</t>
  </si>
  <si>
    <t>苏州科易新动力科技有限公司</t>
  </si>
  <si>
    <t>苏州工业园区金田路2号东景工业坊17幢</t>
  </si>
  <si>
    <t>黄经理</t>
  </si>
  <si>
    <t>KDZW251045</t>
  </si>
  <si>
    <t>常熟富士电机有限公司</t>
  </si>
  <si>
    <t>江苏省常熟市东山路18号</t>
  </si>
  <si>
    <t>蒋嘉诚</t>
  </si>
  <si>
    <t>杨玉麟,许燕</t>
  </si>
  <si>
    <t>KDZW251197</t>
  </si>
  <si>
    <t>华润雪花啤酒(江苏)有限公司</t>
  </si>
  <si>
    <t>江苏省苏州工业园区红枫路1号</t>
  </si>
  <si>
    <t>沈军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</si>
</sst>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yyyy/m/d;@"/>
  </numFmts>
  <fonts count="27">
    <font>
      <sz val="12"/>
      <color theme="1"/>
      <name val="等线"/>
      <charset val="134"/>
      <scheme val="minor"/>
    </font>
    <font>
      <sz val="11"/>
      <color rgb="FF000000"/>
      <name val="宋体"/>
      <charset val="134"/>
    </font>
    <font>
      <b/>
      <sz val="14"/>
      <color rgb="FF000000"/>
      <name val="宋体"/>
      <charset val="134"/>
    </font>
    <font>
      <b/>
      <sz val="11"/>
      <color rgb="FF000000"/>
      <name val="宋体"/>
      <charset val="134"/>
    </font>
    <font>
      <b/>
      <sz val="11"/>
      <name val="宋体"/>
      <charset val="134"/>
    </font>
    <font>
      <sz val="10"/>
      <color rgb="FF000000"/>
      <name val="宋体"/>
      <charset val="134"/>
    </font>
    <font>
      <sz val="10"/>
      <color rgb="FF000000"/>
      <name val="Times New Roman"/>
      <charset val="134"/>
    </font>
    <font>
      <sz val="11"/>
      <color theme="1"/>
      <name val="等线"/>
      <charset val="134"/>
      <scheme val="minor"/>
    </font>
    <font>
      <u/>
      <sz val="10"/>
      <color theme="10"/>
      <name val="等线"/>
      <charset val="134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7" fillId="0" borderId="0" applyFont="0" applyFill="0" applyBorder="0" applyAlignment="0" applyProtection="0">
      <alignment vertical="center"/>
    </xf>
    <xf numFmtId="44" fontId="7" fillId="0" borderId="0" applyFont="0" applyFill="0" applyBorder="0" applyAlignment="0" applyProtection="0">
      <alignment vertical="center"/>
    </xf>
    <xf numFmtId="9" fontId="7" fillId="0" borderId="0" applyFont="0" applyFill="0" applyBorder="0" applyAlignment="0" applyProtection="0">
      <alignment vertical="center"/>
    </xf>
    <xf numFmtId="41" fontId="7" fillId="0" borderId="0" applyFont="0" applyFill="0" applyBorder="0" applyAlignment="0" applyProtection="0">
      <alignment vertical="center"/>
    </xf>
    <xf numFmtId="42" fontId="7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7" fillId="3" borderId="6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7" applyNumberFormat="0" applyFill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4" borderId="9" applyNumberFormat="0" applyAlignment="0" applyProtection="0">
      <alignment vertical="center"/>
    </xf>
    <xf numFmtId="0" fontId="17" fillId="5" borderId="10" applyNumberFormat="0" applyAlignment="0" applyProtection="0">
      <alignment vertical="center"/>
    </xf>
    <xf numFmtId="0" fontId="18" fillId="5" borderId="9" applyNumberFormat="0" applyAlignment="0" applyProtection="0">
      <alignment vertical="center"/>
    </xf>
    <xf numFmtId="0" fontId="19" fillId="6" borderId="11" applyNumberFormat="0" applyAlignment="0" applyProtection="0">
      <alignment vertical="center"/>
    </xf>
    <xf numFmtId="0" fontId="20" fillId="0" borderId="12" applyNumberFormat="0" applyFill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  <xf numFmtId="0" fontId="25" fillId="33" borderId="0" applyNumberFormat="0" applyBorder="0" applyAlignment="0" applyProtection="0">
      <alignment vertical="center"/>
    </xf>
  </cellStyleXfs>
  <cellXfs count="31">
    <xf numFmtId="0" fontId="0" fillId="0" borderId="0" xfId="0">
      <alignment vertical="center"/>
    </xf>
    <xf numFmtId="0" fontId="1" fillId="0" borderId="0" xfId="0" applyFont="1">
      <alignment vertical="center"/>
    </xf>
    <xf numFmtId="176" fontId="1" fillId="0" borderId="0" xfId="0" applyNumberFormat="1" applyFont="1">
      <alignment vertical="center"/>
    </xf>
    <xf numFmtId="176" fontId="1" fillId="0" borderId="0" xfId="0" applyNumberFormat="1" applyFont="1" applyFill="1">
      <alignment vertical="center"/>
    </xf>
    <xf numFmtId="0" fontId="2" fillId="0" borderId="0" xfId="0" applyFont="1" applyAlignment="1">
      <alignment horizontal="center" vertical="center"/>
    </xf>
    <xf numFmtId="176" fontId="2" fillId="0" borderId="0" xfId="0" applyNumberFormat="1" applyFont="1" applyAlignment="1">
      <alignment horizontal="center" vertical="center"/>
    </xf>
    <xf numFmtId="0" fontId="3" fillId="0" borderId="1" xfId="0" applyFont="1" applyBorder="1" applyAlignment="1" applyProtection="1">
      <alignment horizontal="center" vertical="center"/>
    </xf>
    <xf numFmtId="0" fontId="3" fillId="2" borderId="1" xfId="0" applyFont="1" applyFill="1" applyBorder="1" applyAlignment="1" applyProtection="1">
      <alignment horizontal="center" vertical="center"/>
    </xf>
    <xf numFmtId="0" fontId="3" fillId="0" borderId="1" xfId="0" applyFont="1" applyBorder="1" applyAlignment="1" applyProtection="1">
      <alignment horizontal="center" vertical="center" wrapText="1"/>
    </xf>
    <xf numFmtId="176" fontId="3" fillId="0" borderId="1" xfId="0" applyNumberFormat="1" applyFont="1" applyBorder="1" applyAlignment="1" applyProtection="1">
      <alignment horizontal="center" vertical="center"/>
    </xf>
    <xf numFmtId="0" fontId="1" fillId="0" borderId="1" xfId="0" applyFont="1" applyBorder="1" applyAlignment="1" applyProtection="1">
      <alignment horizontal="center" vertical="center"/>
    </xf>
    <xf numFmtId="0" fontId="1" fillId="2" borderId="1" xfId="0" applyFont="1" applyFill="1" applyBorder="1" applyAlignment="1" applyProtection="1">
      <alignment horizontal="center" vertical="center" wrapText="1"/>
    </xf>
    <xf numFmtId="0" fontId="1" fillId="0" borderId="1" xfId="0" applyFont="1" applyBorder="1" applyAlignment="1" applyProtection="1">
      <alignment horizontal="center" vertical="center" wrapText="1"/>
    </xf>
    <xf numFmtId="176" fontId="1" fillId="0" borderId="1" xfId="0" applyNumberFormat="1" applyFont="1" applyBorder="1" applyAlignment="1" applyProtection="1">
      <alignment horizontal="center" vertical="center" wrapText="1"/>
    </xf>
    <xf numFmtId="176" fontId="2" fillId="0" borderId="0" xfId="0" applyNumberFormat="1" applyFont="1" applyFill="1" applyAlignment="1">
      <alignment horizontal="center" vertical="center"/>
    </xf>
    <xf numFmtId="176" fontId="3" fillId="0" borderId="1" xfId="0" applyNumberFormat="1" applyFont="1" applyFill="1" applyBorder="1" applyAlignment="1" applyProtection="1">
      <alignment horizontal="center" vertical="center"/>
    </xf>
    <xf numFmtId="0" fontId="4" fillId="0" borderId="2" xfId="0" applyFont="1" applyBorder="1" applyAlignment="1" applyProtection="1">
      <alignment horizontal="center" vertical="center" wrapText="1"/>
    </xf>
    <xf numFmtId="0" fontId="3" fillId="2" borderId="1" xfId="0" applyFont="1" applyFill="1" applyBorder="1" applyAlignment="1" applyProtection="1">
      <alignment horizontal="center" vertical="center" wrapText="1"/>
    </xf>
    <xf numFmtId="0" fontId="3" fillId="0" borderId="3" xfId="0" applyFont="1" applyBorder="1" applyAlignment="1" applyProtection="1">
      <alignment horizontal="center" vertical="center"/>
    </xf>
    <xf numFmtId="0" fontId="3" fillId="0" borderId="4" xfId="0" applyFont="1" applyBorder="1" applyAlignment="1" applyProtection="1">
      <alignment horizontal="center" vertical="center"/>
    </xf>
    <xf numFmtId="176" fontId="1" fillId="0" borderId="1" xfId="0" applyNumberFormat="1" applyFont="1" applyFill="1" applyBorder="1" applyAlignment="1" applyProtection="1">
      <alignment horizontal="center" vertical="center" wrapText="1"/>
    </xf>
    <xf numFmtId="176" fontId="1" fillId="2" borderId="1" xfId="0" applyNumberFormat="1" applyFont="1" applyFill="1" applyBorder="1" applyAlignment="1" applyProtection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 wrapText="1"/>
    </xf>
    <xf numFmtId="0" fontId="5" fillId="0" borderId="2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1" fillId="0" borderId="5" xfId="0" applyFont="1" applyBorder="1" applyAlignment="1" applyProtection="1">
      <alignment horizontal="center" vertical="center" wrapText="1"/>
    </xf>
    <xf numFmtId="0" fontId="1" fillId="0" borderId="2" xfId="0" applyFont="1" applyBorder="1" applyAlignment="1" applyProtection="1">
      <alignment horizontal="center" vertical="center" wrapText="1"/>
    </xf>
    <xf numFmtId="0" fontId="0" fillId="0" borderId="2" xfId="0" applyBorder="1">
      <alignment vertical="center"/>
    </xf>
    <xf numFmtId="0" fontId="1" fillId="0" borderId="3" xfId="0" applyFont="1" applyBorder="1" applyAlignment="1" applyProtection="1">
      <alignment horizontal="center" vertical="center" wrapText="1"/>
    </xf>
    <xf numFmtId="0" fontId="5" fillId="0" borderId="2" xfId="0" applyNumberFormat="1" applyFont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C41BFB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9" Type="http://schemas.openxmlformats.org/officeDocument/2006/relationships/image" Target="media/image88.jpeg"/><Relationship Id="rId88" Type="http://schemas.openxmlformats.org/officeDocument/2006/relationships/image" Target="media/image87.jpeg"/><Relationship Id="rId87" Type="http://schemas.openxmlformats.org/officeDocument/2006/relationships/image" Target="media/image86.jpeg"/><Relationship Id="rId86" Type="http://schemas.openxmlformats.org/officeDocument/2006/relationships/image" Target="media/image85.jpeg"/><Relationship Id="rId85" Type="http://schemas.openxmlformats.org/officeDocument/2006/relationships/image" Target="media/image84.jpeg"/><Relationship Id="rId84" Type="http://schemas.openxmlformats.org/officeDocument/2006/relationships/image" Target="media/image83.jpeg"/><Relationship Id="rId83" Type="http://schemas.openxmlformats.org/officeDocument/2006/relationships/image" Target="media/image82.jpeg"/><Relationship Id="rId82" Type="http://schemas.openxmlformats.org/officeDocument/2006/relationships/image" Target="media/image81.jpeg"/><Relationship Id="rId81" Type="http://schemas.openxmlformats.org/officeDocument/2006/relationships/image" Target="media/image80.jpeg"/><Relationship Id="rId80" Type="http://schemas.openxmlformats.org/officeDocument/2006/relationships/image" Target="media/image79.jpeg"/><Relationship Id="rId8" Type="http://schemas.openxmlformats.org/officeDocument/2006/relationships/image" Target="media/image8.jpeg"/><Relationship Id="rId79" Type="http://schemas.openxmlformats.org/officeDocument/2006/relationships/image" Target="media/image78.jpeg"/><Relationship Id="rId78" Type="http://schemas.openxmlformats.org/officeDocument/2006/relationships/image" Target="media/image77.jpeg"/><Relationship Id="rId77" Type="http://schemas.openxmlformats.org/officeDocument/2006/relationships/image" Target="media/image76.jpeg"/><Relationship Id="rId76" Type="http://schemas.openxmlformats.org/officeDocument/2006/relationships/image" Target="media/image75.jpeg"/><Relationship Id="rId75" Type="http://schemas.openxmlformats.org/officeDocument/2006/relationships/image" Target="media/image74.jpeg"/><Relationship Id="rId74" Type="http://schemas.openxmlformats.org/officeDocument/2006/relationships/image" Target="media/image73.jpeg"/><Relationship Id="rId73" Type="http://schemas.openxmlformats.org/officeDocument/2006/relationships/image" Target="media/image72.jpeg"/><Relationship Id="rId72" Type="http://schemas.openxmlformats.org/officeDocument/2006/relationships/image" Target="media/image71.jpeg"/><Relationship Id="rId71" Type="http://schemas.openxmlformats.org/officeDocument/2006/relationships/image" Target="media/image70.jpeg"/><Relationship Id="rId70" Type="http://schemas.openxmlformats.org/officeDocument/2006/relationships/image" Target="media/image69.jpeg"/><Relationship Id="rId7" Type="http://schemas.openxmlformats.org/officeDocument/2006/relationships/image" Target="media/image7.jpeg"/><Relationship Id="rId69" Type="http://schemas.openxmlformats.org/officeDocument/2006/relationships/image" Target="media/image68.jpeg"/><Relationship Id="rId68" Type="http://schemas.openxmlformats.org/officeDocument/2006/relationships/image" Target="media/image67.jpeg"/><Relationship Id="rId67" Type="http://schemas.openxmlformats.org/officeDocument/2006/relationships/image" Target="media/image66.jpeg"/><Relationship Id="rId66" Type="http://schemas.openxmlformats.org/officeDocument/2006/relationships/image" Target="media/image65.jpeg"/><Relationship Id="rId65" Type="http://schemas.openxmlformats.org/officeDocument/2006/relationships/image" Target="media/image64.jpeg"/><Relationship Id="rId64" Type="http://schemas.openxmlformats.org/officeDocument/2006/relationships/image" Target="media/image63.jpeg"/><Relationship Id="rId63" Type="http://schemas.openxmlformats.org/officeDocument/2006/relationships/image" Target="media/image62.jpeg"/><Relationship Id="rId62" Type="http://schemas.openxmlformats.org/officeDocument/2006/relationships/image" Target="media/image61.jpeg"/><Relationship Id="rId61" Type="http://schemas.openxmlformats.org/officeDocument/2006/relationships/image" Target="media/image60.jpeg"/><Relationship Id="rId60" Type="http://schemas.openxmlformats.org/officeDocument/2006/relationships/image" Target="media/image59.jpeg"/><Relationship Id="rId6" Type="http://schemas.openxmlformats.org/officeDocument/2006/relationships/image" Target="media/image6.jpeg"/><Relationship Id="rId59" Type="http://schemas.openxmlformats.org/officeDocument/2006/relationships/image" Target="media/image58.jpeg"/><Relationship Id="rId58" Type="http://schemas.openxmlformats.org/officeDocument/2006/relationships/image" Target="media/image57.jpeg"/><Relationship Id="rId57" Type="http://schemas.openxmlformats.org/officeDocument/2006/relationships/image" Target="media/image56.jpeg"/><Relationship Id="rId56" Type="http://schemas.openxmlformats.org/officeDocument/2006/relationships/image" Target="media/image55.jpeg"/><Relationship Id="rId55" Type="http://schemas.openxmlformats.org/officeDocument/2006/relationships/image" Target="media/image54.jpeg"/><Relationship Id="rId54" Type="http://schemas.openxmlformats.org/officeDocument/2006/relationships/image" Target="media/image53.jpeg"/><Relationship Id="rId53" Type="http://schemas.openxmlformats.org/officeDocument/2006/relationships/image" Target="media/image52.jpeg"/><Relationship Id="rId52" Type="http://schemas.openxmlformats.org/officeDocument/2006/relationships/image" Target="media/image51.jpeg"/><Relationship Id="rId51" Type="http://schemas.openxmlformats.org/officeDocument/2006/relationships/image" Target="media/image50.jpeg"/><Relationship Id="rId50" Type="http://schemas.openxmlformats.org/officeDocument/2006/relationships/image" Target="media/image49.jpeg"/><Relationship Id="rId5" Type="http://schemas.openxmlformats.org/officeDocument/2006/relationships/image" Target="media/image5.jpeg"/><Relationship Id="rId49" Type="http://schemas.openxmlformats.org/officeDocument/2006/relationships/image" Target="media/image48.jpeg"/><Relationship Id="rId48" Type="http://schemas.openxmlformats.org/officeDocument/2006/relationships/image" Target="media/image47.jpeg"/><Relationship Id="rId47" Type="http://schemas.openxmlformats.org/officeDocument/2006/relationships/image" Target="media/image46.jpeg"/><Relationship Id="rId46" Type="http://schemas.openxmlformats.org/officeDocument/2006/relationships/image" Target="media/image45.jpeg"/><Relationship Id="rId45" Type="http://schemas.openxmlformats.org/officeDocument/2006/relationships/image" Target="media/image44.jpeg"/><Relationship Id="rId44" Type="http://schemas.openxmlformats.org/officeDocument/2006/relationships/image" Target="media/image43.jpeg"/><Relationship Id="rId43" Type="http://schemas.openxmlformats.org/officeDocument/2006/relationships/image" Target="media/image42.jpeg"/><Relationship Id="rId42" Type="http://schemas.openxmlformats.org/officeDocument/2006/relationships/image" Target="media/image41.jpeg"/><Relationship Id="rId41" Type="http://schemas.openxmlformats.org/officeDocument/2006/relationships/image" Target="media/image40.jpeg"/><Relationship Id="rId40" Type="http://schemas.openxmlformats.org/officeDocument/2006/relationships/image" Target="media/image39.jpeg"/><Relationship Id="rId4" Type="http://schemas.openxmlformats.org/officeDocument/2006/relationships/image" Target="media/image4.jpeg"/><Relationship Id="rId39" Type="http://schemas.openxmlformats.org/officeDocument/2006/relationships/image" Target="media/image38.jpeg"/><Relationship Id="rId38" Type="http://schemas.openxmlformats.org/officeDocument/2006/relationships/image" Target="media/image37.jpeg"/><Relationship Id="rId37" Type="http://schemas.openxmlformats.org/officeDocument/2006/relationships/image" Target="NULL" TargetMode="External"/><Relationship Id="rId36" Type="http://schemas.openxmlformats.org/officeDocument/2006/relationships/image" Target="media/image36.jpeg"/><Relationship Id="rId35" Type="http://schemas.openxmlformats.org/officeDocument/2006/relationships/image" Target="media/image35.jpeg"/><Relationship Id="rId34" Type="http://schemas.openxmlformats.org/officeDocument/2006/relationships/image" Target="media/image34.jpeg"/><Relationship Id="rId33" Type="http://schemas.openxmlformats.org/officeDocument/2006/relationships/image" Target="media/image33.jpeg"/><Relationship Id="rId32" Type="http://schemas.openxmlformats.org/officeDocument/2006/relationships/image" Target="media/image32.jpeg"/><Relationship Id="rId31" Type="http://schemas.openxmlformats.org/officeDocument/2006/relationships/image" Target="media/image31.jpeg"/><Relationship Id="rId30" Type="http://schemas.openxmlformats.org/officeDocument/2006/relationships/image" Target="media/image30.jpeg"/><Relationship Id="rId3" Type="http://schemas.openxmlformats.org/officeDocument/2006/relationships/image" Target="media/image3.jpeg"/><Relationship Id="rId29" Type="http://schemas.openxmlformats.org/officeDocument/2006/relationships/image" Target="media/image29.jpeg"/><Relationship Id="rId28" Type="http://schemas.openxmlformats.org/officeDocument/2006/relationships/image" Target="media/image28.jpeg"/><Relationship Id="rId27" Type="http://schemas.openxmlformats.org/officeDocument/2006/relationships/image" Target="media/image27.jpeg"/><Relationship Id="rId26" Type="http://schemas.openxmlformats.org/officeDocument/2006/relationships/image" Target="media/image26.jpeg"/><Relationship Id="rId25" Type="http://schemas.openxmlformats.org/officeDocument/2006/relationships/image" Target="media/image25.jpeg"/><Relationship Id="rId24" Type="http://schemas.openxmlformats.org/officeDocument/2006/relationships/image" Target="media/image24.jpe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jpeg"/><Relationship Id="rId2" Type="http://schemas.openxmlformats.org/officeDocument/2006/relationships/image" Target="media/image2.jpe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 summaryRight="0"/>
  </sheetPr>
  <dimension ref="A1:O46"/>
  <sheetViews>
    <sheetView tabSelected="1" workbookViewId="0">
      <pane xSplit="3" ySplit="2" topLeftCell="D7" activePane="bottomRight" state="frozen"/>
      <selection/>
      <selection pane="topRight"/>
      <selection pane="bottomLeft"/>
      <selection pane="bottomRight" activeCell="I2" sqref="I$1:I$1048576"/>
    </sheetView>
  </sheetViews>
  <sheetFormatPr defaultColWidth="9" defaultRowHeight="13.5" customHeight="1"/>
  <cols>
    <col min="1" max="1" width="5.125" customWidth="1"/>
    <col min="2" max="2" width="12" style="1" customWidth="1"/>
    <col min="3" max="3" width="12.75" style="1" customWidth="1"/>
    <col min="4" max="4" width="13" style="1" customWidth="1"/>
    <col min="5" max="5" width="7.5" customWidth="1"/>
    <col min="6" max="6" width="8.375" style="1" customWidth="1"/>
    <col min="7" max="7" width="10.125" style="2" customWidth="1"/>
    <col min="8" max="8" width="10" style="1" customWidth="1"/>
    <col min="9" max="9" width="11" style="3" customWidth="1"/>
    <col min="10" max="11" width="11" style="1" customWidth="1"/>
    <col min="12" max="12" width="10.25" style="1" customWidth="1"/>
    <col min="13" max="13" width="25.6666666666667" style="1" customWidth="1"/>
    <col min="14" max="14" width="23" style="1" customWidth="1"/>
    <col min="15" max="15" width="5.75" customWidth="1"/>
  </cols>
  <sheetData>
    <row r="1" ht="36" customHeight="1" spans="1:15">
      <c r="A1" s="4" t="s">
        <v>0</v>
      </c>
      <c r="B1" s="4"/>
      <c r="C1" s="4"/>
      <c r="D1" s="4"/>
      <c r="E1" s="4"/>
      <c r="F1" s="4"/>
      <c r="G1" s="5"/>
      <c r="H1" s="4"/>
      <c r="I1" s="14"/>
      <c r="J1" s="4"/>
      <c r="K1" s="4"/>
      <c r="L1" s="4"/>
      <c r="M1" s="4"/>
      <c r="N1" s="4"/>
      <c r="O1" s="4"/>
    </row>
    <row r="2" ht="43" customHeight="1" spans="1:15">
      <c r="A2" s="6" t="s">
        <v>1</v>
      </c>
      <c r="B2" s="7" t="s">
        <v>2</v>
      </c>
      <c r="C2" s="6" t="s">
        <v>3</v>
      </c>
      <c r="D2" s="6" t="s">
        <v>4</v>
      </c>
      <c r="E2" s="6" t="s">
        <v>5</v>
      </c>
      <c r="F2" s="8" t="s">
        <v>6</v>
      </c>
      <c r="G2" s="9" t="s">
        <v>7</v>
      </c>
      <c r="H2" s="8" t="s">
        <v>8</v>
      </c>
      <c r="I2" s="15" t="s">
        <v>9</v>
      </c>
      <c r="J2" s="8" t="s">
        <v>10</v>
      </c>
      <c r="K2" s="16" t="s">
        <v>11</v>
      </c>
      <c r="L2" s="17" t="s">
        <v>12</v>
      </c>
      <c r="M2" s="18" t="s">
        <v>13</v>
      </c>
      <c r="N2" s="19"/>
      <c r="O2" s="6" t="s">
        <v>14</v>
      </c>
    </row>
    <row r="3" ht="120" customHeight="1" spans="1:15">
      <c r="A3" s="10">
        <v>1</v>
      </c>
      <c r="B3" s="11" t="s">
        <v>15</v>
      </c>
      <c r="C3" s="12" t="s">
        <v>16</v>
      </c>
      <c r="D3" s="12" t="s">
        <v>17</v>
      </c>
      <c r="E3" s="12" t="s">
        <v>18</v>
      </c>
      <c r="F3" s="12" t="s">
        <v>19</v>
      </c>
      <c r="G3" s="13">
        <v>45827</v>
      </c>
      <c r="H3" s="12" t="s">
        <v>19</v>
      </c>
      <c r="I3" s="20">
        <v>45828</v>
      </c>
      <c r="J3" s="12" t="s">
        <v>18</v>
      </c>
      <c r="K3" s="12" t="s">
        <v>20</v>
      </c>
      <c r="L3" s="21">
        <v>45839</v>
      </c>
      <c r="M3" s="22" t="str">
        <f>_xlfn.DISPIMG("ID_E5C8324C121B48BB90E2F96FE58059DD",1)</f>
        <v>=DISPIMG("ID_E5C8324C121B48BB90E2F96FE58059DD",1)</v>
      </c>
      <c r="N3" s="23" t="str">
        <f>_xlfn.DISPIMG("ID_E94D126639CC4E8EB5402CBE90248C82",1)</f>
        <v>=DISPIMG("ID_E94D126639CC4E8EB5402CBE90248C82",1)</v>
      </c>
      <c r="O3" s="12"/>
    </row>
    <row r="4" ht="120" customHeight="1" spans="1:15">
      <c r="A4" s="10">
        <v>2</v>
      </c>
      <c r="B4" s="11" t="s">
        <v>21</v>
      </c>
      <c r="C4" s="12" t="s">
        <v>22</v>
      </c>
      <c r="D4" s="12" t="s">
        <v>23</v>
      </c>
      <c r="E4" s="12" t="s">
        <v>24</v>
      </c>
      <c r="F4" s="12" t="s">
        <v>25</v>
      </c>
      <c r="G4" s="13">
        <v>45833</v>
      </c>
      <c r="H4" s="12" t="s">
        <v>25</v>
      </c>
      <c r="I4" s="20">
        <v>45834</v>
      </c>
      <c r="J4" s="12" t="s">
        <v>24</v>
      </c>
      <c r="K4" s="12" t="s">
        <v>26</v>
      </c>
      <c r="L4" s="21">
        <v>45840</v>
      </c>
      <c r="M4" s="24" t="str">
        <f>_xlfn.DISPIMG("ID_73D7D790684E4EADA78B6379D7500072",1)</f>
        <v>=DISPIMG("ID_73D7D790684E4EADA78B6379D7500072",1)</v>
      </c>
      <c r="N4" s="24" t="str">
        <f>_xlfn.DISPIMG("ID_C891667126D940409DC9DF1E7D6356CC",1)</f>
        <v>=DISPIMG("ID_C891667126D940409DC9DF1E7D6356CC",1)</v>
      </c>
      <c r="O4" s="12"/>
    </row>
    <row r="5" ht="120" customHeight="1" spans="1:15">
      <c r="A5" s="10">
        <v>3</v>
      </c>
      <c r="B5" s="11" t="s">
        <v>27</v>
      </c>
      <c r="C5" s="12" t="s">
        <v>28</v>
      </c>
      <c r="D5" s="12" t="s">
        <v>29</v>
      </c>
      <c r="E5" s="12" t="s">
        <v>30</v>
      </c>
      <c r="F5" s="12" t="s">
        <v>31</v>
      </c>
      <c r="G5" s="13">
        <v>45799</v>
      </c>
      <c r="H5" s="12" t="s">
        <v>32</v>
      </c>
      <c r="I5" s="20">
        <v>45835</v>
      </c>
      <c r="J5" s="12" t="s">
        <v>30</v>
      </c>
      <c r="K5" s="12" t="s">
        <v>33</v>
      </c>
      <c r="L5" s="21">
        <v>45839</v>
      </c>
      <c r="M5" s="24" t="str">
        <f>_xlfn.DISPIMG("ID_A4A5E2732CF645A894D61B270072D261",1)</f>
        <v>=DISPIMG("ID_A4A5E2732CF645A894D61B270072D261",1)</v>
      </c>
      <c r="N5" s="24" t="str">
        <f>_xlfn.DISPIMG("ID_2D1A920B774641D88413652BF4F1AF93",1)</f>
        <v>=DISPIMG("ID_2D1A920B774641D88413652BF4F1AF93",1)</v>
      </c>
      <c r="O5" s="12"/>
    </row>
    <row r="6" ht="120" customHeight="1" spans="1:15">
      <c r="A6" s="10">
        <v>4</v>
      </c>
      <c r="B6" s="11" t="s">
        <v>34</v>
      </c>
      <c r="C6" s="12" t="s">
        <v>35</v>
      </c>
      <c r="D6" s="12" t="s">
        <v>36</v>
      </c>
      <c r="E6" s="12" t="s">
        <v>37</v>
      </c>
      <c r="F6" s="12" t="s">
        <v>38</v>
      </c>
      <c r="G6" s="13">
        <v>45817</v>
      </c>
      <c r="H6" s="12" t="s">
        <v>38</v>
      </c>
      <c r="I6" s="20">
        <v>45832</v>
      </c>
      <c r="J6" s="12" t="s">
        <v>37</v>
      </c>
      <c r="K6" s="12" t="s">
        <v>39</v>
      </c>
      <c r="L6" s="21">
        <v>45841</v>
      </c>
      <c r="M6" s="25" t="str">
        <f>_xlfn.DISPIMG("ID_814D6730F5D14F84BE44F1BD3771E8F5",1)</f>
        <v>=DISPIMG("ID_814D6730F5D14F84BE44F1BD3771E8F5",1)</v>
      </c>
      <c r="N6" s="24" t="str">
        <f>_xlfn.DISPIMG("ID_5FCC356E77CC46A3AC94C48DC65A780A",1)</f>
        <v>=DISPIMG("ID_5FCC356E77CC46A3AC94C48DC65A780A",1)</v>
      </c>
      <c r="O6" s="12"/>
    </row>
    <row r="7" ht="120" customHeight="1" spans="1:15">
      <c r="A7" s="10">
        <v>5</v>
      </c>
      <c r="B7" s="11" t="s">
        <v>40</v>
      </c>
      <c r="C7" s="12" t="s">
        <v>41</v>
      </c>
      <c r="D7" s="12" t="s">
        <v>42</v>
      </c>
      <c r="E7" s="12" t="s">
        <v>43</v>
      </c>
      <c r="F7" s="12" t="s">
        <v>38</v>
      </c>
      <c r="G7" s="13">
        <v>45817</v>
      </c>
      <c r="H7" s="12" t="s">
        <v>38</v>
      </c>
      <c r="I7" s="20">
        <v>45832</v>
      </c>
      <c r="J7" s="12" t="s">
        <v>43</v>
      </c>
      <c r="K7" s="12" t="s">
        <v>39</v>
      </c>
      <c r="L7" s="21">
        <v>45841</v>
      </c>
      <c r="M7" s="25" t="str">
        <f>_xlfn.DISPIMG("ID_2C7DF5B2932942AD81F29DA9B2038003",1)</f>
        <v>=DISPIMG("ID_2C7DF5B2932942AD81F29DA9B2038003",1)</v>
      </c>
      <c r="N7" s="24" t="str">
        <f>_xlfn.DISPIMG("ID_D34CEA39006C489FA819986F60644E06",1)</f>
        <v>=DISPIMG("ID_D34CEA39006C489FA819986F60644E06",1)</v>
      </c>
      <c r="O7" s="12"/>
    </row>
    <row r="8" ht="120" customHeight="1" spans="1:15">
      <c r="A8" s="10">
        <v>6</v>
      </c>
      <c r="B8" s="11" t="s">
        <v>44</v>
      </c>
      <c r="C8" s="12" t="s">
        <v>45</v>
      </c>
      <c r="D8" s="12" t="s">
        <v>46</v>
      </c>
      <c r="E8" s="12" t="s">
        <v>47</v>
      </c>
      <c r="F8" s="12" t="s">
        <v>48</v>
      </c>
      <c r="G8" s="13">
        <v>45821</v>
      </c>
      <c r="H8" s="12" t="s">
        <v>48</v>
      </c>
      <c r="I8" s="20">
        <v>45824</v>
      </c>
      <c r="J8" s="12" t="s">
        <v>47</v>
      </c>
      <c r="K8" s="12" t="s">
        <v>49</v>
      </c>
      <c r="L8" s="21">
        <v>45845</v>
      </c>
      <c r="M8" s="22" t="str">
        <f>_xlfn.DISPIMG("ID_AAD1A90A1E3C44BAB396CEBB5FFBE0A1",1)</f>
        <v>=DISPIMG("ID_AAD1A90A1E3C44BAB396CEBB5FFBE0A1",1)</v>
      </c>
      <c r="N8" s="22" t="str">
        <f>_xlfn.DISPIMG("ID_8487D66D9B294B54BB31633BC53E0ED0",1)</f>
        <v>=DISPIMG("ID_8487D66D9B294B54BB31633BC53E0ED0",1)</v>
      </c>
      <c r="O8" s="12"/>
    </row>
    <row r="9" ht="120" customHeight="1" spans="1:15">
      <c r="A9" s="10">
        <v>7</v>
      </c>
      <c r="B9" s="11" t="s">
        <v>50</v>
      </c>
      <c r="C9" s="12" t="s">
        <v>51</v>
      </c>
      <c r="D9" s="12" t="s">
        <v>52</v>
      </c>
      <c r="E9" s="12" t="s">
        <v>53</v>
      </c>
      <c r="F9" s="12" t="s">
        <v>54</v>
      </c>
      <c r="G9" s="13">
        <v>45822</v>
      </c>
      <c r="H9" s="12" t="s">
        <v>54</v>
      </c>
      <c r="I9" s="20">
        <v>45829</v>
      </c>
      <c r="J9" s="12" t="s">
        <v>53</v>
      </c>
      <c r="K9" s="12" t="s">
        <v>20</v>
      </c>
      <c r="L9" s="21">
        <v>45842</v>
      </c>
      <c r="M9" s="22" t="str">
        <f>_xlfn.DISPIMG("ID_3199A09D9AAC4501A9BD6E835BDA9F71",1)</f>
        <v>=DISPIMG("ID_3199A09D9AAC4501A9BD6E835BDA9F71",1)</v>
      </c>
      <c r="N9" s="23" t="str">
        <f>_xlfn.DISPIMG("ID_7F78524EAC0A4246B30F2BDC1F407398",1)</f>
        <v>=DISPIMG("ID_7F78524EAC0A4246B30F2BDC1F407398",1)</v>
      </c>
      <c r="O9" s="12"/>
    </row>
    <row r="10" ht="120" customHeight="1" spans="1:15">
      <c r="A10" s="10">
        <v>8</v>
      </c>
      <c r="B10" s="11" t="s">
        <v>55</v>
      </c>
      <c r="C10" s="12" t="s">
        <v>56</v>
      </c>
      <c r="D10" s="12" t="s">
        <v>57</v>
      </c>
      <c r="E10" s="12" t="s">
        <v>58</v>
      </c>
      <c r="F10" s="12" t="s">
        <v>59</v>
      </c>
      <c r="G10" s="13">
        <v>45828</v>
      </c>
      <c r="H10" s="12" t="s">
        <v>59</v>
      </c>
      <c r="I10" s="20">
        <v>45829</v>
      </c>
      <c r="J10" s="12" t="s">
        <v>58</v>
      </c>
      <c r="K10" s="12" t="s">
        <v>39</v>
      </c>
      <c r="L10" s="21">
        <v>45845</v>
      </c>
      <c r="M10" s="22" t="str">
        <f>_xlfn.DISPIMG("ID_14600A31FB394B97B112F33E61A456BF",1)</f>
        <v>=DISPIMG("ID_14600A31FB394B97B112F33E61A456BF",1)</v>
      </c>
      <c r="N10" s="23" t="str">
        <f>_xlfn.DISPIMG("ID_90A0C52A0B8045538E8E98B7456A7E3F",1)</f>
        <v>=DISPIMG("ID_90A0C52A0B8045538E8E98B7456A7E3F",1)</v>
      </c>
      <c r="O10" s="12"/>
    </row>
    <row r="11" ht="120" customHeight="1" spans="1:15">
      <c r="A11" s="10">
        <v>9</v>
      </c>
      <c r="B11" s="11" t="s">
        <v>60</v>
      </c>
      <c r="C11" s="12" t="s">
        <v>61</v>
      </c>
      <c r="D11" s="12" t="s">
        <v>62</v>
      </c>
      <c r="E11" s="12" t="s">
        <v>63</v>
      </c>
      <c r="F11" s="12" t="s">
        <v>64</v>
      </c>
      <c r="G11" s="13">
        <v>45827</v>
      </c>
      <c r="H11" s="12" t="s">
        <v>64</v>
      </c>
      <c r="I11" s="20">
        <v>45828</v>
      </c>
      <c r="J11" s="12" t="s">
        <v>63</v>
      </c>
      <c r="K11" s="12" t="s">
        <v>20</v>
      </c>
      <c r="L11" s="21">
        <v>45845</v>
      </c>
      <c r="M11" s="22" t="str">
        <f>_xlfn.DISPIMG("ID_BEF2AB79F96B4F1DA87E7889D356C9F3",1)</f>
        <v>=DISPIMG("ID_BEF2AB79F96B4F1DA87E7889D356C9F3",1)</v>
      </c>
      <c r="N11" s="23" t="str">
        <f>_xlfn.DISPIMG("ID_7680BAEDB0F7437095572DE495B2DB58",1)</f>
        <v>=DISPIMG("ID_7680BAEDB0F7437095572DE495B2DB58",1)</v>
      </c>
      <c r="O11" s="12"/>
    </row>
    <row r="12" ht="120" customHeight="1" spans="1:15">
      <c r="A12" s="10">
        <v>10</v>
      </c>
      <c r="B12" s="11" t="s">
        <v>65</v>
      </c>
      <c r="C12" s="12" t="s">
        <v>66</v>
      </c>
      <c r="D12" s="12" t="s">
        <v>67</v>
      </c>
      <c r="E12" s="12" t="s">
        <v>68</v>
      </c>
      <c r="F12" s="12" t="s">
        <v>69</v>
      </c>
      <c r="G12" s="13">
        <v>45827</v>
      </c>
      <c r="H12" s="12" t="s">
        <v>69</v>
      </c>
      <c r="I12" s="20">
        <v>45828</v>
      </c>
      <c r="J12" s="12" t="s">
        <v>68</v>
      </c>
      <c r="K12" s="12" t="s">
        <v>20</v>
      </c>
      <c r="L12" s="21">
        <v>45845</v>
      </c>
      <c r="M12" s="22" t="str">
        <f>_xlfn.DISPIMG("ID_107B7E433D1A490C8E795D17B37254C0",1)</f>
        <v>=DISPIMG("ID_107B7E433D1A490C8E795D17B37254C0",1)</v>
      </c>
      <c r="N12" s="23" t="str">
        <f>_xlfn.DISPIMG("ID_92AA42B1B92642F7AD200C7C76E0C759",1)</f>
        <v>=DISPIMG("ID_92AA42B1B92642F7AD200C7C76E0C759",1)</v>
      </c>
      <c r="O12" s="12"/>
    </row>
    <row r="13" ht="120" customHeight="1" spans="1:15">
      <c r="A13" s="10">
        <v>11</v>
      </c>
      <c r="B13" s="11" t="s">
        <v>70</v>
      </c>
      <c r="C13" s="12" t="s">
        <v>71</v>
      </c>
      <c r="D13" s="12" t="s">
        <v>72</v>
      </c>
      <c r="E13" s="12" t="s">
        <v>73</v>
      </c>
      <c r="F13" s="12" t="s">
        <v>74</v>
      </c>
      <c r="G13" s="13">
        <v>45821</v>
      </c>
      <c r="H13" s="12" t="s">
        <v>74</v>
      </c>
      <c r="I13" s="20">
        <v>45827</v>
      </c>
      <c r="J13" s="12" t="s">
        <v>73</v>
      </c>
      <c r="K13" s="12" t="s">
        <v>20</v>
      </c>
      <c r="L13" s="21">
        <v>45845</v>
      </c>
      <c r="M13" s="22" t="str">
        <f>_xlfn.DISPIMG("ID_0C37A099F78341088BB260EFB2414F3D",1)</f>
        <v>=DISPIMG("ID_0C37A099F78341088BB260EFB2414F3D",1)</v>
      </c>
      <c r="N13" s="23" t="str">
        <f>_xlfn.DISPIMG("ID_F98FC8BDE89F4D1DB2AC8E2B8C4D5A80",1)</f>
        <v>=DISPIMG("ID_F98FC8BDE89F4D1DB2AC8E2B8C4D5A80",1)</v>
      </c>
      <c r="O13" s="12"/>
    </row>
    <row r="14" ht="120" customHeight="1" spans="1:15">
      <c r="A14" s="10">
        <v>12</v>
      </c>
      <c r="B14" s="11" t="s">
        <v>75</v>
      </c>
      <c r="C14" s="12" t="s">
        <v>76</v>
      </c>
      <c r="D14" s="12" t="s">
        <v>77</v>
      </c>
      <c r="E14" s="12" t="s">
        <v>78</v>
      </c>
      <c r="F14" s="12" t="s">
        <v>59</v>
      </c>
      <c r="G14" s="13">
        <v>45822</v>
      </c>
      <c r="H14" s="12" t="s">
        <v>59</v>
      </c>
      <c r="I14" s="20">
        <v>45829</v>
      </c>
      <c r="J14" s="12" t="s">
        <v>78</v>
      </c>
      <c r="K14" s="12" t="s">
        <v>20</v>
      </c>
      <c r="L14" s="21">
        <v>45842</v>
      </c>
      <c r="M14" s="22" t="str">
        <f>_xlfn.DISPIMG("ID_5400A0791785483C868E8B2477E00022",1)</f>
        <v>=DISPIMG("ID_5400A0791785483C868E8B2477E00022",1)</v>
      </c>
      <c r="N14" s="23" t="str">
        <f>_xlfn.DISPIMG("ID_FBE98C7B72A347E9B7772D47E913C458",1)</f>
        <v>=DISPIMG("ID_FBE98C7B72A347E9B7772D47E913C458",1)</v>
      </c>
      <c r="O14" s="12"/>
    </row>
    <row r="15" ht="120" customHeight="1" spans="1:15">
      <c r="A15" s="10">
        <v>13</v>
      </c>
      <c r="B15" s="11" t="s">
        <v>79</v>
      </c>
      <c r="C15" s="12" t="s">
        <v>80</v>
      </c>
      <c r="D15" s="12" t="s">
        <v>81</v>
      </c>
      <c r="E15" s="12" t="s">
        <v>82</v>
      </c>
      <c r="F15" s="12" t="s">
        <v>25</v>
      </c>
      <c r="G15" s="13">
        <v>45834</v>
      </c>
      <c r="H15" s="12" t="s">
        <v>25</v>
      </c>
      <c r="I15" s="20">
        <v>45835</v>
      </c>
      <c r="J15" s="12" t="s">
        <v>82</v>
      </c>
      <c r="K15" s="12" t="s">
        <v>33</v>
      </c>
      <c r="L15" s="21">
        <v>45841</v>
      </c>
      <c r="M15" s="24" t="str">
        <f>_xlfn.DISPIMG("ID_FB652ED52D7840D5ABC75E6869740E73",1)</f>
        <v>=DISPIMG("ID_FB652ED52D7840D5ABC75E6869740E73",1)</v>
      </c>
      <c r="N15" s="24" t="str">
        <f>_xlfn.DISPIMG("ID_5403F0FE54BA479981E5781DE3397153",1)</f>
        <v>=DISPIMG("ID_5403F0FE54BA479981E5781DE3397153",1)</v>
      </c>
      <c r="O15" s="12"/>
    </row>
    <row r="16" ht="120" customHeight="1" spans="1:15">
      <c r="A16" s="10">
        <v>14</v>
      </c>
      <c r="B16" s="11" t="s">
        <v>83</v>
      </c>
      <c r="C16" s="12" t="s">
        <v>84</v>
      </c>
      <c r="D16" s="12" t="s">
        <v>85</v>
      </c>
      <c r="E16" s="12" t="s">
        <v>86</v>
      </c>
      <c r="F16" s="12" t="s">
        <v>87</v>
      </c>
      <c r="G16" s="13">
        <v>45758</v>
      </c>
      <c r="H16" s="12" t="s">
        <v>88</v>
      </c>
      <c r="I16" s="20">
        <v>45839</v>
      </c>
      <c r="J16" s="12" t="s">
        <v>86</v>
      </c>
      <c r="K16" s="12" t="s">
        <v>33</v>
      </c>
      <c r="L16" s="21">
        <v>45845</v>
      </c>
      <c r="M16" s="22" t="str">
        <f>_xlfn.DISPIMG("ID_8D2895F6FF124CAC8F9A235F172B9C3F",1)</f>
        <v>=DISPIMG("ID_8D2895F6FF124CAC8F9A235F172B9C3F",1)</v>
      </c>
      <c r="N16" s="23" t="str">
        <f>_xlfn.DISPIMG("ID_318CF4B0D39E4C7AB108FC8C81E661F4",1)</f>
        <v>=DISPIMG("ID_318CF4B0D39E4C7AB108FC8C81E661F4",1)</v>
      </c>
      <c r="O16" s="26"/>
    </row>
    <row r="17" ht="120" customHeight="1" spans="1:15">
      <c r="A17" s="10">
        <v>15</v>
      </c>
      <c r="B17" s="11" t="s">
        <v>89</v>
      </c>
      <c r="C17" s="12" t="s">
        <v>90</v>
      </c>
      <c r="D17" s="12" t="s">
        <v>91</v>
      </c>
      <c r="E17" s="12" t="s">
        <v>92</v>
      </c>
      <c r="F17" s="12" t="s">
        <v>93</v>
      </c>
      <c r="G17" s="13">
        <v>45811</v>
      </c>
      <c r="H17" s="12" t="s">
        <v>93</v>
      </c>
      <c r="I17" s="20">
        <v>45817</v>
      </c>
      <c r="J17" s="12" t="s">
        <v>92</v>
      </c>
      <c r="K17" s="12" t="s">
        <v>94</v>
      </c>
      <c r="L17" s="21">
        <v>45845</v>
      </c>
      <c r="M17" s="22" t="str">
        <f>_xlfn.DISPIMG("ID_B22F793C58D94CA4B8E00D23B9D54A13",1)</f>
        <v>=DISPIMG("ID_B22F793C58D94CA4B8E00D23B9D54A13",1)</v>
      </c>
      <c r="N17" s="22" t="str">
        <f>_xlfn.DISPIMG("ID_7403E6B776224596AB9E667E86C66767",1)</f>
        <v>=DISPIMG("ID_7403E6B776224596AB9E667E86C66767",1)</v>
      </c>
      <c r="O17" s="27"/>
    </row>
    <row r="18" ht="120" customHeight="1" spans="1:15">
      <c r="A18" s="10">
        <v>16</v>
      </c>
      <c r="B18" s="11" t="s">
        <v>95</v>
      </c>
      <c r="C18" s="12" t="s">
        <v>96</v>
      </c>
      <c r="D18" s="12" t="s">
        <v>97</v>
      </c>
      <c r="E18" s="12" t="s">
        <v>98</v>
      </c>
      <c r="F18" s="12" t="s">
        <v>99</v>
      </c>
      <c r="G18" s="13">
        <v>45828</v>
      </c>
      <c r="H18" s="12" t="s">
        <v>99</v>
      </c>
      <c r="I18" s="20">
        <v>45831</v>
      </c>
      <c r="J18" s="12" t="s">
        <v>98</v>
      </c>
      <c r="K18" s="12" t="s">
        <v>49</v>
      </c>
      <c r="L18" s="21">
        <v>45842</v>
      </c>
      <c r="M18" s="25" t="str">
        <f>_xlfn.DISPIMG("ID_DD861D17AB3F44F09F96AB317B8DF471",1)</f>
        <v>=DISPIMG("ID_DD861D17AB3F44F09F96AB317B8DF471",1)</v>
      </c>
      <c r="N18" s="24" t="str">
        <f>_xlfn.DISPIMG("ID_C6840A76F28F43B7ACD0376D05EF589F",1)</f>
        <v>=DISPIMG("ID_C6840A76F28F43B7ACD0376D05EF589F",1)</v>
      </c>
      <c r="O18" s="28"/>
    </row>
    <row r="19" ht="120" customHeight="1" spans="1:15">
      <c r="A19" s="10">
        <v>17</v>
      </c>
      <c r="B19" s="11" t="s">
        <v>100</v>
      </c>
      <c r="C19" s="12" t="s">
        <v>101</v>
      </c>
      <c r="D19" s="12" t="s">
        <v>102</v>
      </c>
      <c r="E19" s="12" t="s">
        <v>103</v>
      </c>
      <c r="F19" s="12" t="s">
        <v>48</v>
      </c>
      <c r="G19" s="13">
        <v>45819</v>
      </c>
      <c r="H19" s="12" t="s">
        <v>48</v>
      </c>
      <c r="I19" s="20">
        <v>45832</v>
      </c>
      <c r="J19" s="12" t="s">
        <v>103</v>
      </c>
      <c r="K19" s="12" t="s">
        <v>49</v>
      </c>
      <c r="L19" s="21">
        <v>45845</v>
      </c>
      <c r="M19" s="25" t="str">
        <f>_xlfn.DISPIMG("ID_1596D10124F54C2BB74C22C529A2B71F",1)</f>
        <v>=DISPIMG("ID_1596D10124F54C2BB74C22C529A2B71F",1)</v>
      </c>
      <c r="N19" s="24" t="str">
        <f>_xlfn.DISPIMG("ID_7A34CC6819334DCAB993705080E22271",1)</f>
        <v>=DISPIMG("ID_7A34CC6819334DCAB993705080E22271",1)</v>
      </c>
      <c r="O19" s="28"/>
    </row>
    <row r="20" ht="120" customHeight="1" spans="1:15">
      <c r="A20" s="10">
        <v>18</v>
      </c>
      <c r="B20" s="11" t="s">
        <v>104</v>
      </c>
      <c r="C20" s="12" t="s">
        <v>105</v>
      </c>
      <c r="D20" s="12" t="s">
        <v>106</v>
      </c>
      <c r="E20" s="12" t="s">
        <v>107</v>
      </c>
      <c r="F20" s="12" t="s">
        <v>108</v>
      </c>
      <c r="G20" s="13">
        <v>45829</v>
      </c>
      <c r="H20" s="12" t="s">
        <v>108</v>
      </c>
      <c r="I20" s="20">
        <v>45837</v>
      </c>
      <c r="J20" s="12" t="s">
        <v>107</v>
      </c>
      <c r="K20" s="12" t="s">
        <v>26</v>
      </c>
      <c r="L20" s="21">
        <v>45842</v>
      </c>
      <c r="M20" s="24" t="str">
        <f>_xlfn.DISPIMG("ID_7F817D8522174248BB303C66C135B1C1",1)</f>
        <v>=DISPIMG("ID_7F817D8522174248BB303C66C135B1C1",1)</v>
      </c>
      <c r="N20" s="24" t="str">
        <f>_xlfn.DISPIMG("ID_56DD5AE0EDBD4D839DCCFD6AC3FBEF19",1)</f>
        <v>=DISPIMG("ID_56DD5AE0EDBD4D839DCCFD6AC3FBEF19",1)</v>
      </c>
      <c r="O20" s="28"/>
    </row>
    <row r="21" ht="120" customHeight="1" spans="1:15">
      <c r="A21" s="10">
        <v>19</v>
      </c>
      <c r="B21" s="11" t="s">
        <v>109</v>
      </c>
      <c r="C21" s="12" t="s">
        <v>110</v>
      </c>
      <c r="D21" s="12" t="s">
        <v>111</v>
      </c>
      <c r="E21" s="12" t="s">
        <v>112</v>
      </c>
      <c r="F21" s="12" t="s">
        <v>113</v>
      </c>
      <c r="G21" s="13">
        <v>45796</v>
      </c>
      <c r="H21" s="12" t="s">
        <v>114</v>
      </c>
      <c r="I21" s="20">
        <v>45840</v>
      </c>
      <c r="J21" s="12" t="s">
        <v>112</v>
      </c>
      <c r="K21" s="12" t="s">
        <v>33</v>
      </c>
      <c r="L21" s="21">
        <v>45845</v>
      </c>
      <c r="M21" s="22" t="str">
        <f>_xlfn.DISPIMG("ID_C71FF71D6C4744FFB2E387F3B0FC69C1",1)</f>
        <v>=DISPIMG("ID_C71FF71D6C4744FFB2E387F3B0FC69C1",1)</v>
      </c>
      <c r="N21" s="23" t="str">
        <f>_xlfn.DISPIMG("ID_C5227F47C94B4CC29B0A29DD77A8CE54",1)</f>
        <v>=DISPIMG("ID_C5227F47C94B4CC29B0A29DD77A8CE54",1)</v>
      </c>
      <c r="O21" s="28"/>
    </row>
    <row r="22" ht="120" customHeight="1" spans="1:15">
      <c r="A22" s="10">
        <v>20</v>
      </c>
      <c r="B22" s="11" t="s">
        <v>115</v>
      </c>
      <c r="C22" s="12" t="s">
        <v>116</v>
      </c>
      <c r="D22" s="12" t="s">
        <v>117</v>
      </c>
      <c r="E22" s="12" t="s">
        <v>118</v>
      </c>
      <c r="F22" s="12" t="s">
        <v>119</v>
      </c>
      <c r="G22" s="13">
        <v>45832</v>
      </c>
      <c r="H22" s="12" t="s">
        <v>119</v>
      </c>
      <c r="I22" s="20">
        <v>45835</v>
      </c>
      <c r="J22" s="12" t="s">
        <v>118</v>
      </c>
      <c r="K22" s="12" t="s">
        <v>26</v>
      </c>
      <c r="L22" s="21">
        <v>45842</v>
      </c>
      <c r="M22" s="24" t="str">
        <f>_xlfn.DISPIMG("ID_B4E872495F674BCDB81D35767F45F140",1)</f>
        <v>=DISPIMG("ID_B4E872495F674BCDB81D35767F45F140",1)</v>
      </c>
      <c r="N22" s="24" t="str">
        <f>_xlfn.DISPIMG("ID_21BD6A62CD5A4D4F81D2722C23B47D8F",1)</f>
        <v>=DISPIMG("ID_21BD6A62CD5A4D4F81D2722C23B47D8F",1)</v>
      </c>
      <c r="O22" s="28"/>
    </row>
    <row r="23" ht="120" customHeight="1" spans="1:15">
      <c r="A23" s="10">
        <v>21</v>
      </c>
      <c r="B23" s="11" t="s">
        <v>120</v>
      </c>
      <c r="C23" s="12" t="s">
        <v>121</v>
      </c>
      <c r="D23" s="12" t="s">
        <v>122</v>
      </c>
      <c r="E23" s="12" t="s">
        <v>123</v>
      </c>
      <c r="F23" s="12" t="s">
        <v>124</v>
      </c>
      <c r="G23" s="13">
        <v>45831</v>
      </c>
      <c r="H23" s="12" t="s">
        <v>124</v>
      </c>
      <c r="I23" s="20">
        <v>45832</v>
      </c>
      <c r="J23" s="12" t="s">
        <v>123</v>
      </c>
      <c r="K23" s="12" t="s">
        <v>125</v>
      </c>
      <c r="L23" s="21">
        <v>45845</v>
      </c>
      <c r="M23" s="24" t="str">
        <f>_xlfn.DISPIMG("ID_67107F647B764671B10ABA2F717AB3E0",1)</f>
        <v>=DISPIMG("ID_67107F647B764671B10ABA2F717AB3E0",1)</v>
      </c>
      <c r="N23" s="28" t="str">
        <f>_xlfn.DISPIMG("ID_8A89973002994EB1A5D8C41764C4B897",1)</f>
        <v>=DISPIMG("ID_8A89973002994EB1A5D8C41764C4B897",1)</v>
      </c>
      <c r="O23" s="28"/>
    </row>
    <row r="24" ht="120" customHeight="1" spans="1:15">
      <c r="A24" s="10">
        <v>22</v>
      </c>
      <c r="B24" s="11" t="s">
        <v>126</v>
      </c>
      <c r="C24" s="12" t="s">
        <v>127</v>
      </c>
      <c r="D24" s="12" t="s">
        <v>128</v>
      </c>
      <c r="E24" s="12" t="s">
        <v>47</v>
      </c>
      <c r="F24" s="12" t="s">
        <v>48</v>
      </c>
      <c r="G24" s="13">
        <v>45834</v>
      </c>
      <c r="H24" s="12" t="s">
        <v>48</v>
      </c>
      <c r="I24" s="20">
        <v>45838</v>
      </c>
      <c r="J24" s="12" t="s">
        <v>47</v>
      </c>
      <c r="K24" s="12" t="s">
        <v>33</v>
      </c>
      <c r="L24" s="21">
        <v>45845</v>
      </c>
      <c r="M24" s="24" t="str">
        <f>_xlfn.DISPIMG("ID_9D5DFBA0DFCB4D3A842D8C28968F1656",1)</f>
        <v>=DISPIMG("ID_9D5DFBA0DFCB4D3A842D8C28968F1656",1)</v>
      </c>
      <c r="N24" s="24" t="str">
        <f>_xlfn.DISPIMG("ID_FA981EBF77F245BCB43F712FAC3D81F2",1)</f>
        <v>=DISPIMG("ID_FA981EBF77F245BCB43F712FAC3D81F2",1)</v>
      </c>
      <c r="O24" s="28"/>
    </row>
    <row r="25" ht="120" customHeight="1" spans="1:15">
      <c r="A25" s="10">
        <v>23</v>
      </c>
      <c r="B25" s="11" t="s">
        <v>129</v>
      </c>
      <c r="C25" s="12" t="s">
        <v>130</v>
      </c>
      <c r="D25" s="12" t="s">
        <v>131</v>
      </c>
      <c r="E25" s="12" t="s">
        <v>132</v>
      </c>
      <c r="F25" s="12" t="s">
        <v>133</v>
      </c>
      <c r="G25" s="13">
        <v>45835</v>
      </c>
      <c r="H25" s="12" t="s">
        <v>133</v>
      </c>
      <c r="I25" s="20">
        <v>45838</v>
      </c>
      <c r="J25" s="12" t="s">
        <v>132</v>
      </c>
      <c r="K25" s="12" t="s">
        <v>26</v>
      </c>
      <c r="L25" s="21">
        <v>45846</v>
      </c>
      <c r="M25" s="24" t="str">
        <f>_xlfn.DISPIMG("ID_B14E14F86E1747218B3CF5F8D1945FEA",1)</f>
        <v>=DISPIMG("ID_B14E14F86E1747218B3CF5F8D1945FEA",1)</v>
      </c>
      <c r="N25" s="24" t="str">
        <f>_xlfn.DISPIMG("ID_5A952690662048DF99021E12FCFE2E8D",1)</f>
        <v>=DISPIMG("ID_5A952690662048DF99021E12FCFE2E8D",1)</v>
      </c>
      <c r="O25" s="28"/>
    </row>
    <row r="26" ht="120" customHeight="1" spans="1:15">
      <c r="A26" s="10">
        <v>24</v>
      </c>
      <c r="B26" s="11" t="s">
        <v>134</v>
      </c>
      <c r="C26" s="12" t="s">
        <v>135</v>
      </c>
      <c r="D26" s="12" t="s">
        <v>136</v>
      </c>
      <c r="E26" s="12" t="s">
        <v>47</v>
      </c>
      <c r="F26" s="12" t="s">
        <v>137</v>
      </c>
      <c r="G26" s="13">
        <v>45833</v>
      </c>
      <c r="H26" s="12" t="s">
        <v>137</v>
      </c>
      <c r="I26" s="20">
        <v>45839</v>
      </c>
      <c r="J26" s="12" t="s">
        <v>47</v>
      </c>
      <c r="K26" s="12" t="s">
        <v>39</v>
      </c>
      <c r="L26" s="21">
        <v>45845</v>
      </c>
      <c r="M26" t="str">
        <f>_xlfn.DISPIMG("ID_D7DB31AE563A4D849DCC5FAA3D102A76",1)</f>
        <v>=DISPIMG("ID_D7DB31AE563A4D849DCC5FAA3D102A76",1)</v>
      </c>
      <c r="N26" t="str">
        <f>_xlfn.DISPIMG("ID_703E4ED218C848EA98747C8E85B3D650",1)</f>
        <v>=DISPIMG("ID_703E4ED218C848EA98747C8E85B3D650",1)</v>
      </c>
      <c r="O26" s="28"/>
    </row>
    <row r="27" customFormat="1" ht="120" customHeight="1" spans="1:15">
      <c r="A27" s="10">
        <v>25</v>
      </c>
      <c r="B27" s="11" t="s">
        <v>138</v>
      </c>
      <c r="C27" s="12" t="s">
        <v>139</v>
      </c>
      <c r="D27" s="12" t="s">
        <v>140</v>
      </c>
      <c r="E27" s="12" t="s">
        <v>141</v>
      </c>
      <c r="F27" s="12" t="s">
        <v>142</v>
      </c>
      <c r="G27" s="13">
        <v>45813</v>
      </c>
      <c r="H27" s="12" t="s">
        <v>143</v>
      </c>
      <c r="I27" s="20" t="s">
        <v>144</v>
      </c>
      <c r="J27" s="12" t="s">
        <v>141</v>
      </c>
      <c r="K27" s="12" t="s">
        <v>125</v>
      </c>
      <c r="L27" s="21">
        <v>45841</v>
      </c>
      <c r="M27" s="24" t="str">
        <f>_xlfn.DISPIMG("ID_45C577A56DDD4867BC58FA32478578FD",1)</f>
        <v>=DISPIMG("ID_45C577A56DDD4867BC58FA32478578FD",1)</v>
      </c>
      <c r="N27" s="24" t="str">
        <f>_xlfn.DISPIMG("ID_A6D59EAB7231458786E05DBA3B7247E0",1)</f>
        <v>=DISPIMG("ID_A6D59EAB7231458786E05DBA3B7247E0",1)</v>
      </c>
      <c r="O27" s="28"/>
    </row>
    <row r="28" customFormat="1" ht="120" customHeight="1" spans="1:15">
      <c r="A28" s="10">
        <v>26</v>
      </c>
      <c r="B28" s="11" t="s">
        <v>145</v>
      </c>
      <c r="C28" s="12" t="s">
        <v>146</v>
      </c>
      <c r="D28" s="12" t="s">
        <v>147</v>
      </c>
      <c r="E28" s="12" t="s">
        <v>148</v>
      </c>
      <c r="F28" s="12" t="s">
        <v>149</v>
      </c>
      <c r="G28" s="13">
        <v>45670</v>
      </c>
      <c r="H28" s="12" t="s">
        <v>149</v>
      </c>
      <c r="I28" s="20" t="s">
        <v>150</v>
      </c>
      <c r="J28" s="12" t="s">
        <v>148</v>
      </c>
      <c r="K28" s="12" t="s">
        <v>49</v>
      </c>
      <c r="L28" s="21">
        <v>45845</v>
      </c>
      <c r="M28" s="22" t="str">
        <f>_xlfn.DISPIMG("ID_9F3DF9746BE14638B3872E8BBED281B4",1)</f>
        <v>=DISPIMG("ID_9F3DF9746BE14638B3872E8BBED281B4",1)</v>
      </c>
      <c r="N28" s="23" t="str">
        <f>_xlfn.DISPIMG("ID_DF5C9E2C1CAD4032ADF7880A80678203",1)</f>
        <v>=DISPIMG("ID_DF5C9E2C1CAD4032ADF7880A80678203",1)</v>
      </c>
      <c r="O28" s="28"/>
    </row>
    <row r="29" customFormat="1" ht="120" customHeight="1" spans="1:15">
      <c r="A29" s="10">
        <v>27</v>
      </c>
      <c r="B29" s="11" t="s">
        <v>151</v>
      </c>
      <c r="C29" s="12" t="s">
        <v>152</v>
      </c>
      <c r="D29" s="12" t="s">
        <v>153</v>
      </c>
      <c r="E29" s="12" t="s">
        <v>154</v>
      </c>
      <c r="F29" s="12" t="s">
        <v>155</v>
      </c>
      <c r="G29" s="13">
        <v>45821</v>
      </c>
      <c r="H29" s="12" t="s">
        <v>155</v>
      </c>
      <c r="I29" s="20">
        <v>45835</v>
      </c>
      <c r="J29" s="12" t="s">
        <v>154</v>
      </c>
      <c r="K29" s="12" t="s">
        <v>33</v>
      </c>
      <c r="L29" s="21">
        <v>45846</v>
      </c>
      <c r="M29" s="24" t="str">
        <f>_xlfn.DISPIMG("ID_433584647A064196B6B850CB81C7FE7C",1)</f>
        <v>=DISPIMG("ID_433584647A064196B6B850CB81C7FE7C",1)</v>
      </c>
      <c r="N29" s="24" t="str">
        <f>_xlfn.DISPIMG("ID_1E5626F8A9A743DC86B43A127A741703",1)</f>
        <v>=DISPIMG("ID_1E5626F8A9A743DC86B43A127A741703",1)</v>
      </c>
      <c r="O29" s="28"/>
    </row>
    <row r="30" customFormat="1" ht="120" customHeight="1" spans="1:15">
      <c r="A30" s="10">
        <v>28</v>
      </c>
      <c r="B30" s="11" t="s">
        <v>156</v>
      </c>
      <c r="C30" s="12" t="s">
        <v>157</v>
      </c>
      <c r="D30" s="12" t="s">
        <v>158</v>
      </c>
      <c r="E30" s="12" t="s">
        <v>159</v>
      </c>
      <c r="F30" s="12" t="s">
        <v>155</v>
      </c>
      <c r="G30" s="13">
        <v>45835</v>
      </c>
      <c r="H30" s="12" t="s">
        <v>155</v>
      </c>
      <c r="I30" s="20">
        <v>45838</v>
      </c>
      <c r="J30" s="12" t="s">
        <v>159</v>
      </c>
      <c r="K30" s="12" t="s">
        <v>33</v>
      </c>
      <c r="L30" s="21">
        <v>45846</v>
      </c>
      <c r="M30" s="24" t="str">
        <f>_xlfn.DISPIMG("ID_93F72879991C4D939B45A3C696A07C3B",1)</f>
        <v>=DISPIMG("ID_93F72879991C4D939B45A3C696A07C3B",1)</v>
      </c>
      <c r="N30" s="24" t="str">
        <f>_xlfn.DISPIMG("ID_A87E474D1B4E4FA6A9EF30D3F67B86F4",1)</f>
        <v>=DISPIMG("ID_A87E474D1B4E4FA6A9EF30D3F67B86F4",1)</v>
      </c>
      <c r="O30" s="28"/>
    </row>
    <row r="31" customFormat="1" ht="120" customHeight="1" spans="1:15">
      <c r="A31" s="10">
        <v>29</v>
      </c>
      <c r="B31" s="11" t="s">
        <v>160</v>
      </c>
      <c r="C31" s="12" t="s">
        <v>161</v>
      </c>
      <c r="D31" s="12" t="s">
        <v>162</v>
      </c>
      <c r="E31" s="12" t="s">
        <v>163</v>
      </c>
      <c r="F31" s="12" t="s">
        <v>155</v>
      </c>
      <c r="G31" s="13">
        <v>45835</v>
      </c>
      <c r="H31" s="12" t="s">
        <v>155</v>
      </c>
      <c r="I31" s="20">
        <v>45838</v>
      </c>
      <c r="J31" s="12" t="s">
        <v>163</v>
      </c>
      <c r="K31" s="12" t="s">
        <v>33</v>
      </c>
      <c r="L31" s="21">
        <v>45846</v>
      </c>
      <c r="M31" s="24" t="str">
        <f>_xlfn.DISPIMG("ID_BC067C6823364FCBA7134A8EB0C2E97C",1)</f>
        <v>=DISPIMG("ID_BC067C6823364FCBA7134A8EB0C2E97C",1)</v>
      </c>
      <c r="N31" s="24" t="str">
        <f>_xlfn.DISPIMG("ID_D6B832EE00394003A7651A20040C183C",1)</f>
        <v>=DISPIMG("ID_D6B832EE00394003A7651A20040C183C",1)</v>
      </c>
      <c r="O31" s="28"/>
    </row>
    <row r="32" customFormat="1" ht="120" customHeight="1" spans="1:15">
      <c r="A32" s="10">
        <v>30</v>
      </c>
      <c r="B32" s="11" t="s">
        <v>164</v>
      </c>
      <c r="C32" s="12" t="s">
        <v>165</v>
      </c>
      <c r="D32" s="12" t="s">
        <v>166</v>
      </c>
      <c r="E32" s="12" t="s">
        <v>167</v>
      </c>
      <c r="F32" s="12" t="s">
        <v>155</v>
      </c>
      <c r="G32" s="13">
        <v>45835</v>
      </c>
      <c r="H32" s="12" t="s">
        <v>155</v>
      </c>
      <c r="I32" s="20">
        <v>45838</v>
      </c>
      <c r="J32" s="12" t="s">
        <v>167</v>
      </c>
      <c r="K32" s="12" t="s">
        <v>39</v>
      </c>
      <c r="L32" s="21">
        <v>45846</v>
      </c>
      <c r="M32" s="24" t="str">
        <f>_xlfn.DISPIMG("ID_812D00FE58A8449AA46774B25259778D",1)</f>
        <v>=DISPIMG("ID_812D00FE58A8449AA46774B25259778D",1)</v>
      </c>
      <c r="N32" s="24" t="str">
        <f>_xlfn.DISPIMG("ID_6A56D9D94941427A860A07F330F9342E",1)</f>
        <v>=DISPIMG("ID_6A56D9D94941427A860A07F330F9342E",1)</v>
      </c>
      <c r="O32" s="28"/>
    </row>
    <row r="33" customFormat="1" ht="120" customHeight="1" spans="1:15">
      <c r="A33" s="10">
        <v>31</v>
      </c>
      <c r="B33" s="11" t="s">
        <v>168</v>
      </c>
      <c r="C33" s="12" t="s">
        <v>169</v>
      </c>
      <c r="D33" s="12" t="s">
        <v>170</v>
      </c>
      <c r="E33" s="12" t="s">
        <v>171</v>
      </c>
      <c r="F33" s="12" t="s">
        <v>32</v>
      </c>
      <c r="G33" s="13">
        <v>45829</v>
      </c>
      <c r="H33" s="12" t="s">
        <v>32</v>
      </c>
      <c r="I33" s="20">
        <v>45838</v>
      </c>
      <c r="J33" s="12" t="s">
        <v>171</v>
      </c>
      <c r="K33" s="12" t="s">
        <v>26</v>
      </c>
      <c r="L33" s="21">
        <v>45847</v>
      </c>
      <c r="M33" s="24" t="str">
        <f>_xlfn.DISPIMG("ID_BA73050368694CE3B8709E0720561A57",1)</f>
        <v>=DISPIMG("ID_BA73050368694CE3B8709E0720561A57",1)</v>
      </c>
      <c r="N33" s="24" t="str">
        <f>_xlfn.DISPIMG("ID_055B432179FC4FAA8F4366902492A228",1)</f>
        <v>=DISPIMG("ID_055B432179FC4FAA8F4366902492A228",1)</v>
      </c>
      <c r="O33" s="28"/>
    </row>
    <row r="34" customFormat="1" ht="120" customHeight="1" spans="1:15">
      <c r="A34" s="10">
        <v>32</v>
      </c>
      <c r="B34" s="11" t="s">
        <v>172</v>
      </c>
      <c r="C34" s="12" t="s">
        <v>173</v>
      </c>
      <c r="D34" s="12" t="s">
        <v>174</v>
      </c>
      <c r="E34" s="12" t="s">
        <v>148</v>
      </c>
      <c r="F34" s="12" t="s">
        <v>155</v>
      </c>
      <c r="G34" s="13">
        <v>45821</v>
      </c>
      <c r="H34" s="12" t="s">
        <v>155</v>
      </c>
      <c r="I34" s="20">
        <v>45835</v>
      </c>
      <c r="J34" s="12" t="s">
        <v>148</v>
      </c>
      <c r="K34" s="12" t="s">
        <v>26</v>
      </c>
      <c r="L34" s="21">
        <v>45846</v>
      </c>
      <c r="M34" s="24" t="str">
        <f>_xlfn.DISPIMG("ID_F01A7C94AE1D48FBBE4082B9B6CCB35B",1)</f>
        <v>=DISPIMG("ID_F01A7C94AE1D48FBBE4082B9B6CCB35B",1)</v>
      </c>
      <c r="N34" s="24" t="str">
        <f>_xlfn.DISPIMG("ID_1BEA1DEEE4F542FA9AAF0857C5A0DEFD",1)</f>
        <v>=DISPIMG("ID_1BEA1DEEE4F542FA9AAF0857C5A0DEFD",1)</v>
      </c>
      <c r="O34" s="28"/>
    </row>
    <row r="35" customFormat="1" ht="120" customHeight="1" spans="1:15">
      <c r="A35" s="10">
        <v>33</v>
      </c>
      <c r="B35" s="11" t="s">
        <v>175</v>
      </c>
      <c r="C35" s="12" t="s">
        <v>176</v>
      </c>
      <c r="D35" s="12" t="s">
        <v>177</v>
      </c>
      <c r="E35" s="12" t="s">
        <v>178</v>
      </c>
      <c r="F35" s="12" t="s">
        <v>155</v>
      </c>
      <c r="G35" s="13">
        <v>45821</v>
      </c>
      <c r="H35" s="12" t="s">
        <v>155</v>
      </c>
      <c r="I35" s="20">
        <v>45835</v>
      </c>
      <c r="J35" s="12" t="s">
        <v>178</v>
      </c>
      <c r="K35" s="12" t="s">
        <v>39</v>
      </c>
      <c r="L35" s="21">
        <v>45846</v>
      </c>
      <c r="M35" s="24" t="str">
        <f>_xlfn.DISPIMG("ID_C4CBD25613C5429283BBE570581CD8BE",1)</f>
        <v>=DISPIMG("ID_C4CBD25613C5429283BBE570581CD8BE",1)</v>
      </c>
      <c r="N35" s="24" t="str">
        <f>_xlfn.DISPIMG("ID_7AF710E92E434C5FA334A187E95BC089",1)</f>
        <v>=DISPIMG("ID_7AF710E92E434C5FA334A187E95BC089",1)</v>
      </c>
      <c r="O35" s="28"/>
    </row>
    <row r="36" customFormat="1" ht="120" customHeight="1" spans="1:15">
      <c r="A36" s="10">
        <v>34</v>
      </c>
      <c r="B36" s="11" t="s">
        <v>179</v>
      </c>
      <c r="C36" s="12" t="s">
        <v>180</v>
      </c>
      <c r="D36" s="12" t="s">
        <v>181</v>
      </c>
      <c r="E36" s="12" t="s">
        <v>182</v>
      </c>
      <c r="F36" s="12" t="s">
        <v>59</v>
      </c>
      <c r="G36" s="13">
        <v>45814</v>
      </c>
      <c r="H36" s="12" t="s">
        <v>59</v>
      </c>
      <c r="I36" s="20" t="s">
        <v>183</v>
      </c>
      <c r="J36" s="12" t="s">
        <v>182</v>
      </c>
      <c r="K36" s="12" t="s">
        <v>26</v>
      </c>
      <c r="L36" s="21">
        <v>45846</v>
      </c>
      <c r="M36" s="12" t="str">
        <f>_xlfn.DISPIMG("ID_DFE7F189C3A94F31A37B8265CBE7DBE4",1)</f>
        <v>=DISPIMG("ID_DFE7F189C3A94F31A37B8265CBE7DBE4",1)</v>
      </c>
      <c r="N36" s="29" t="str">
        <f>_xlfn.DISPIMG("ID_93369249EACF44EE92C9637E14B151D7",1)</f>
        <v>=DISPIMG("ID_93369249EACF44EE92C9637E14B151D7",1)</v>
      </c>
      <c r="O36" s="28"/>
    </row>
    <row r="37" customFormat="1" ht="120" customHeight="1" spans="1:15">
      <c r="A37" s="10">
        <v>35</v>
      </c>
      <c r="B37" s="11" t="s">
        <v>184</v>
      </c>
      <c r="C37" s="12" t="s">
        <v>185</v>
      </c>
      <c r="D37" s="12" t="s">
        <v>186</v>
      </c>
      <c r="E37" s="12" t="s">
        <v>187</v>
      </c>
      <c r="F37" s="12" t="s">
        <v>99</v>
      </c>
      <c r="G37" s="13">
        <v>45827</v>
      </c>
      <c r="H37" s="12" t="s">
        <v>99</v>
      </c>
      <c r="I37" s="20">
        <v>45828</v>
      </c>
      <c r="J37" s="12" t="s">
        <v>187</v>
      </c>
      <c r="K37" s="12" t="s">
        <v>188</v>
      </c>
      <c r="L37" s="21">
        <v>45848</v>
      </c>
      <c r="M37" s="22" t="str">
        <f>_xlfn.DISPIMG("ID_29427E595CA04F568F64640B44451843",1)</f>
        <v>=DISPIMG("ID_29427E595CA04F568F64640B44451843",1)</v>
      </c>
      <c r="N37" s="23" t="str">
        <f>_xlfn.DISPIMG("ID_B89E26D8C0854070876DA7B842A2C3F1",1)</f>
        <v>=DISPIMG("ID_B89E26D8C0854070876DA7B842A2C3F1",1)</v>
      </c>
      <c r="O37" s="28"/>
    </row>
    <row r="38" customFormat="1" ht="120" customHeight="1" spans="1:15">
      <c r="A38" s="10">
        <v>36</v>
      </c>
      <c r="B38" s="11" t="s">
        <v>189</v>
      </c>
      <c r="C38" s="12" t="s">
        <v>190</v>
      </c>
      <c r="D38" s="12" t="s">
        <v>191</v>
      </c>
      <c r="E38" s="12" t="s">
        <v>192</v>
      </c>
      <c r="F38" s="12" t="s">
        <v>193</v>
      </c>
      <c r="G38" s="13">
        <v>45835</v>
      </c>
      <c r="H38" s="12" t="s">
        <v>193</v>
      </c>
      <c r="I38" s="20">
        <v>45838</v>
      </c>
      <c r="J38" s="12" t="s">
        <v>192</v>
      </c>
      <c r="K38" s="12" t="s">
        <v>26</v>
      </c>
      <c r="L38" s="21">
        <v>45848</v>
      </c>
      <c r="M38" s="24" t="str">
        <f>_xlfn.DISPIMG("ID_2D80AC3D3B4F4C63B04771D081E23396",1)</f>
        <v>=DISPIMG("ID_2D80AC3D3B4F4C63B04771D081E23396",1)</v>
      </c>
      <c r="N38" s="24" t="str">
        <f>_xlfn.DISPIMG("ID_234F965F023840A7BD6EF046561B9B92",1)</f>
        <v>=DISPIMG("ID_234F965F023840A7BD6EF046561B9B92",1)</v>
      </c>
      <c r="O38" s="28"/>
    </row>
    <row r="39" customFormat="1" ht="120" customHeight="1" spans="1:15">
      <c r="A39" s="10">
        <v>37</v>
      </c>
      <c r="B39" s="11" t="s">
        <v>194</v>
      </c>
      <c r="C39" s="12" t="s">
        <v>195</v>
      </c>
      <c r="D39" s="12" t="s">
        <v>196</v>
      </c>
      <c r="E39" s="12" t="s">
        <v>197</v>
      </c>
      <c r="F39" s="12" t="s">
        <v>32</v>
      </c>
      <c r="G39" s="13">
        <v>45817</v>
      </c>
      <c r="H39" s="12" t="s">
        <v>32</v>
      </c>
      <c r="I39" s="20">
        <v>45839</v>
      </c>
      <c r="J39" s="12" t="s">
        <v>197</v>
      </c>
      <c r="K39" s="12" t="s">
        <v>20</v>
      </c>
      <c r="L39" s="21">
        <v>45847</v>
      </c>
      <c r="M39" s="22" t="str">
        <f>_xlfn.DISPIMG("ID_E6B516300EA3480A8DBBAA8F1F769097",1)</f>
        <v>=DISPIMG("ID_E6B516300EA3480A8DBBAA8F1F769097",1)</v>
      </c>
      <c r="N39" s="30" t="str">
        <f>_xlfn.DISPIMG("ID_616215EDEB44425996B3681A939305F8",1)</f>
        <v>=DISPIMG("ID_616215EDEB44425996B3681A939305F8",1)</v>
      </c>
      <c r="O39" s="28"/>
    </row>
    <row r="40" customFormat="1" ht="120" customHeight="1" spans="1:15">
      <c r="A40" s="10">
        <v>38</v>
      </c>
      <c r="B40" s="11" t="s">
        <v>198</v>
      </c>
      <c r="C40" s="12" t="s">
        <v>199</v>
      </c>
      <c r="D40" s="12" t="s">
        <v>200</v>
      </c>
      <c r="E40" s="12" t="s">
        <v>201</v>
      </c>
      <c r="F40" s="12" t="s">
        <v>69</v>
      </c>
      <c r="G40" s="13">
        <v>45827</v>
      </c>
      <c r="H40" s="12" t="s">
        <v>69</v>
      </c>
      <c r="I40" s="20">
        <v>45828</v>
      </c>
      <c r="J40" s="12" t="s">
        <v>201</v>
      </c>
      <c r="K40" s="12" t="s">
        <v>20</v>
      </c>
      <c r="L40" s="21">
        <v>45846</v>
      </c>
      <c r="M40" s="22" t="str">
        <f>_xlfn.DISPIMG("ID_ED42E1D4B22E4C78BBDEBD030E460BAF",1)</f>
        <v>=DISPIMG("ID_ED42E1D4B22E4C78BBDEBD030E460BAF",1)</v>
      </c>
      <c r="N40" s="23" t="str">
        <f>_xlfn.DISPIMG("ID_C886E21F328E496889654519F07E4D81",1)</f>
        <v>=DISPIMG("ID_C886E21F328E496889654519F07E4D81",1)</v>
      </c>
      <c r="O40" s="28"/>
    </row>
    <row r="41" customFormat="1" ht="120" customHeight="1" spans="1:15">
      <c r="A41" s="10">
        <v>39</v>
      </c>
      <c r="B41" s="11" t="s">
        <v>202</v>
      </c>
      <c r="C41" s="12" t="s">
        <v>203</v>
      </c>
      <c r="D41" s="12" t="s">
        <v>204</v>
      </c>
      <c r="E41" s="12" t="s">
        <v>205</v>
      </c>
      <c r="F41" s="12" t="s">
        <v>206</v>
      </c>
      <c r="G41" s="13">
        <v>45812</v>
      </c>
      <c r="H41" s="12" t="s">
        <v>207</v>
      </c>
      <c r="I41" s="20" t="s">
        <v>208</v>
      </c>
      <c r="J41" s="12" t="s">
        <v>205</v>
      </c>
      <c r="K41" s="12" t="s">
        <v>20</v>
      </c>
      <c r="L41" s="21">
        <v>45848</v>
      </c>
      <c r="M41" s="22" t="str">
        <f>_xlfn.DISPIMG("ID_7CDF779BCB2A44E38C0F82955224160D",1)</f>
        <v>=DISPIMG("ID_7CDF779BCB2A44E38C0F82955224160D",1)</v>
      </c>
      <c r="N41" s="23" t="str">
        <f>_xlfn.DISPIMG("ID_DA581AEAF5EA421BAE8AD7D173D3CC1B",1)</f>
        <v>=DISPIMG("ID_DA581AEAF5EA421BAE8AD7D173D3CC1B",1)</v>
      </c>
      <c r="O41" s="28"/>
    </row>
    <row r="42" customFormat="1" ht="120" customHeight="1" spans="1:15">
      <c r="A42" s="10">
        <v>40</v>
      </c>
      <c r="B42" s="11" t="s">
        <v>209</v>
      </c>
      <c r="C42" s="12" t="s">
        <v>210</v>
      </c>
      <c r="D42" s="12" t="s">
        <v>211</v>
      </c>
      <c r="E42" s="12" t="s">
        <v>212</v>
      </c>
      <c r="F42" s="12" t="s">
        <v>25</v>
      </c>
      <c r="G42" s="13">
        <v>45834</v>
      </c>
      <c r="H42" s="12" t="s">
        <v>25</v>
      </c>
      <c r="I42" s="20">
        <v>45835</v>
      </c>
      <c r="J42" s="12" t="s">
        <v>212</v>
      </c>
      <c r="K42" s="12" t="s">
        <v>20</v>
      </c>
      <c r="L42" s="21">
        <v>45848</v>
      </c>
      <c r="M42" s="24" t="str">
        <f>_xlfn.DISPIMG("ID_2B80BCC7E296405FACC7AAB18EC594D2",1)</f>
        <v>=DISPIMG("ID_2B80BCC7E296405FACC7AAB18EC594D2",1)</v>
      </c>
      <c r="N42" s="24" t="str">
        <f>_xlfn.DISPIMG("ID_EDD000DCC08A488AAE44D3D6CBC01188",1)</f>
        <v>=DISPIMG("ID_EDD000DCC08A488AAE44D3D6CBC01188",1)</v>
      </c>
      <c r="O42" s="28"/>
    </row>
    <row r="43" customFormat="1" ht="120" customHeight="1" spans="1:15">
      <c r="A43" s="10">
        <v>41</v>
      </c>
      <c r="B43" s="11" t="s">
        <v>213</v>
      </c>
      <c r="C43" s="12" t="s">
        <v>214</v>
      </c>
      <c r="D43" s="12" t="s">
        <v>215</v>
      </c>
      <c r="E43" s="12" t="s">
        <v>216</v>
      </c>
      <c r="F43" s="12" t="s">
        <v>48</v>
      </c>
      <c r="G43" s="13">
        <v>45834</v>
      </c>
      <c r="H43" s="12" t="s">
        <v>48</v>
      </c>
      <c r="I43" s="20">
        <v>45838</v>
      </c>
      <c r="J43" s="12" t="s">
        <v>216</v>
      </c>
      <c r="K43" s="12" t="s">
        <v>33</v>
      </c>
      <c r="L43" s="21">
        <v>45849</v>
      </c>
      <c r="M43" s="24" t="str">
        <f>_xlfn.DISPIMG("ID_D4989B04A09A48569F93F57AE2A3AB8D",1)</f>
        <v>=DISPIMG("ID_D4989B04A09A48569F93F57AE2A3AB8D",1)</v>
      </c>
      <c r="N43" s="24" t="str">
        <f>_xlfn.DISPIMG("ID_73E3DA26316D46D3A47CB7C3D7ABD656",1)</f>
        <v>=DISPIMG("ID_73E3DA26316D46D3A47CB7C3D7ABD656",1)</v>
      </c>
      <c r="O43" s="28"/>
    </row>
    <row r="44" customFormat="1" ht="120" customHeight="1" spans="1:15">
      <c r="A44" s="10">
        <v>42</v>
      </c>
      <c r="B44" s="11" t="s">
        <v>217</v>
      </c>
      <c r="C44" s="12" t="s">
        <v>218</v>
      </c>
      <c r="D44" s="12" t="s">
        <v>219</v>
      </c>
      <c r="E44" s="12" t="s">
        <v>220</v>
      </c>
      <c r="F44" s="12" t="s">
        <v>88</v>
      </c>
      <c r="G44" s="13">
        <v>45841</v>
      </c>
      <c r="H44" s="12" t="s">
        <v>88</v>
      </c>
      <c r="I44" s="20">
        <v>45842</v>
      </c>
      <c r="J44" s="12" t="s">
        <v>220</v>
      </c>
      <c r="K44" s="12" t="s">
        <v>26</v>
      </c>
      <c r="L44" s="21">
        <v>45849</v>
      </c>
      <c r="M44" s="22" t="str">
        <f>_xlfn.DISPIMG("ID_A8E90C2580174862AD527446F9A7D197",1)</f>
        <v>=DISPIMG("ID_A8E90C2580174862AD527446F9A7D197",1)</v>
      </c>
      <c r="N44" s="22" t="str">
        <f>_xlfn.DISPIMG("ID_1C6C832E96814503BC80DC4B8658FB19",1)</f>
        <v>=DISPIMG("ID_1C6C832E96814503BC80DC4B8658FB19",1)</v>
      </c>
      <c r="O44" s="28"/>
    </row>
    <row r="45" customFormat="1" ht="120" customHeight="1" spans="1:15">
      <c r="A45" s="10">
        <v>43</v>
      </c>
      <c r="B45" s="11" t="s">
        <v>221</v>
      </c>
      <c r="C45" s="12" t="s">
        <v>222</v>
      </c>
      <c r="D45" s="12" t="s">
        <v>223</v>
      </c>
      <c r="E45" s="12" t="s">
        <v>224</v>
      </c>
      <c r="F45" s="12" t="s">
        <v>225</v>
      </c>
      <c r="G45" s="13">
        <v>45825</v>
      </c>
      <c r="H45" s="12" t="s">
        <v>225</v>
      </c>
      <c r="I45" s="20">
        <v>45826</v>
      </c>
      <c r="J45" s="12" t="s">
        <v>224</v>
      </c>
      <c r="K45" s="12" t="s">
        <v>20</v>
      </c>
      <c r="L45" s="21">
        <v>45841</v>
      </c>
      <c r="M45" s="22" t="str">
        <f>_xlfn.DISPIMG("ID_28FEC7CA280A4B679EF00E37C2B9E820",1)</f>
        <v>=DISPIMG("ID_28FEC7CA280A4B679EF00E37C2B9E820",1)</v>
      </c>
      <c r="N45" s="23" t="str">
        <f>_xlfn.DISPIMG("ID_06F8C196FB2A48AF88A08406FC6C5B87",1)</f>
        <v>=DISPIMG("ID_06F8C196FB2A48AF88A08406FC6C5B87",1)</v>
      </c>
      <c r="O45" s="28"/>
    </row>
    <row r="46" customFormat="1" ht="120" customHeight="1" spans="1:15">
      <c r="A46" s="10">
        <v>44</v>
      </c>
      <c r="B46" s="11" t="s">
        <v>226</v>
      </c>
      <c r="C46" s="12" t="s">
        <v>227</v>
      </c>
      <c r="D46" s="12" t="s">
        <v>228</v>
      </c>
      <c r="E46" s="12" t="s">
        <v>229</v>
      </c>
      <c r="F46" s="12" t="s">
        <v>48</v>
      </c>
      <c r="G46" s="13">
        <v>45832</v>
      </c>
      <c r="H46" s="12" t="s">
        <v>48</v>
      </c>
      <c r="I46" s="20">
        <v>45834</v>
      </c>
      <c r="J46" s="12" t="s">
        <v>229</v>
      </c>
      <c r="K46" s="12" t="s">
        <v>26</v>
      </c>
      <c r="L46" s="21">
        <v>45845</v>
      </c>
      <c r="M46" s="24" t="str">
        <f>_xlfn.DISPIMG("ID_64368DEC3B6C42C1A63B2C7653446698",1)</f>
        <v>=DISPIMG("ID_64368DEC3B6C42C1A63B2C7653446698",1)</v>
      </c>
      <c r="N46" s="24" t="str">
        <f>_xlfn.DISPIMG("ID_CB4E8830412E40A880CA08DAC0693C6A",1)</f>
        <v>=DISPIMG("ID_CB4E8830412E40A880CA08DAC0693C6A",1)</v>
      </c>
      <c r="O46" s="28"/>
    </row>
  </sheetData>
  <autoFilter xmlns:etc="http://www.wps.cn/officeDocument/2017/etCustomData" ref="A2:P46" etc:filterBottomFollowUsedRange="0">
    <extLst/>
  </autoFilter>
  <mergeCells count="2">
    <mergeCell ref="A1:O1"/>
    <mergeCell ref="M2:N2"/>
  </mergeCells>
  <pageMargins left="0" right="0" top="0.393055555555556" bottom="0.393055555555556" header="0" footer="0"/>
  <pageSetup paperSize="9" scale="77" orientation="landscape" horizontalDpi="600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DingTalk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 (2)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DingTalk</dc:creator>
  <cp:lastModifiedBy>LK</cp:lastModifiedBy>
  <dcterms:created xsi:type="dcterms:W3CDTF">2006-09-16T00:00:00Z</dcterms:created>
  <dcterms:modified xsi:type="dcterms:W3CDTF">2025-07-25T09:58:15Z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2052-12.1.0.21915</vt:lpwstr>
  </property>
  <property fmtid="{D5CDD505-2E9C-101B-9397-08002B2CF9AE}" pid="3" name="ICV">
    <vt:lpwstr>6CFE6EF01E0747F990BD2A7B94A528F7_13</vt:lpwstr>
  </property>
</Properties>
</file>