
<file path=[Content_Types].xml><?xml version="1.0" encoding="utf-8"?>
<Types xmlns="http://schemas.openxmlformats.org/package/2006/content-types"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 (2)" sheetId="4" r:id="rId1"/>
  </sheets>
  <definedNames>
    <definedName name="_xlnm._FilterDatabase" localSheetId="0" hidden="1">'Sheet1 (2)'!$A$1:$O$38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9" name="ID_D1F62A79B95F449982174B94EB24E239" descr="656D662E-FC19-4FF7-B20D-B1429E0BFED8-3183-00000076D8E8840F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906375" y="1009650"/>
          <a:ext cx="10058400" cy="4631055"/>
        </a:xfrm>
        <a:prstGeom prst="rect">
          <a:avLst/>
        </a:prstGeom>
      </xdr:spPr>
    </xdr:pic>
  </etc:cellImage>
  <etc:cellImage>
    <xdr:pic>
      <xdr:nvPicPr>
        <xdr:cNvPr id="17" name="ID_BBEB6900D9F74353A781CFFBFF18D807" descr="lQDPD2hfN6AmnB3NA8DNBQCwNkQ5qED8VegIQVqMGbAEAw_1280_96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3068300" y="2051050"/>
          <a:ext cx="10058400" cy="7543800"/>
        </a:xfrm>
        <a:prstGeom prst="rect">
          <a:avLst/>
        </a:prstGeom>
      </xdr:spPr>
    </xdr:pic>
  </etc:cellImage>
  <etc:cellImage>
    <xdr:pic>
      <xdr:nvPicPr>
        <xdr:cNvPr id="19" name="ID_5435697C65634B108E8CAD4394AB881E" descr="lQDPD3oz-IrEzA3NA8DNBP-w-RsoLXgKfXsISprZrh-6AA_1279_96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2982575" y="2870200"/>
          <a:ext cx="10058400" cy="7549515"/>
        </a:xfrm>
        <a:prstGeom prst="rect">
          <a:avLst/>
        </a:prstGeom>
      </xdr:spPr>
    </xdr:pic>
  </etc:cellImage>
  <etc:cellImage>
    <xdr:pic>
      <xdr:nvPicPr>
        <xdr:cNvPr id="20" name="ID_D65231619294407B9BAC74718D6FF536" descr="lQDPD4dZGexwDA3NA8DNBQCwNU6CX0iEm9gISprZsD53AA_1280_96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4220825" y="2765425"/>
          <a:ext cx="10058400" cy="7543800"/>
        </a:xfrm>
        <a:prstGeom prst="rect">
          <a:avLst/>
        </a:prstGeom>
      </xdr:spPr>
    </xdr:pic>
  </etc:cellImage>
  <etc:cellImage>
    <xdr:pic>
      <xdr:nvPicPr>
        <xdr:cNvPr id="21" name="ID_1DA94D63E66841B99EFFDB03CC64BDAD" descr="IMG_2087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 rot="16200000">
          <a:off x="14325600" y="2736850"/>
          <a:ext cx="7543800" cy="10058400"/>
        </a:xfrm>
        <a:prstGeom prst="rect">
          <a:avLst/>
        </a:prstGeom>
      </xdr:spPr>
    </xdr:pic>
  </etc:cellImage>
  <etc:cellImage>
    <xdr:pic>
      <xdr:nvPicPr>
        <xdr:cNvPr id="22" name="ID_500B8F2080CE457CAD5B56A514FC5962" descr="IMG_2119.HEI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 rot="5400000">
          <a:off x="13163550" y="5137150"/>
          <a:ext cx="10058400" cy="7543800"/>
        </a:xfrm>
        <a:prstGeom prst="rect">
          <a:avLst/>
        </a:prstGeom>
      </xdr:spPr>
    </xdr:pic>
  </etc:cellImage>
  <etc:cellImage>
    <xdr:pic>
      <xdr:nvPicPr>
        <xdr:cNvPr id="23" name="ID_380D46D6332C4768BEF7BF6D6D5F46DF" descr="IMG_20250618_102816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3058775" y="4689475"/>
          <a:ext cx="10058400" cy="4537075"/>
        </a:xfrm>
        <a:prstGeom prst="rect">
          <a:avLst/>
        </a:prstGeom>
      </xdr:spPr>
    </xdr:pic>
  </etc:cellImage>
  <etc:cellImage>
    <xdr:pic>
      <xdr:nvPicPr>
        <xdr:cNvPr id="24" name="ID_FDDA88C64AA249A29E1D5A700970D1FB" descr="MEITU_20250618_140148633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4287500" y="4575175"/>
          <a:ext cx="10058400" cy="7549515"/>
        </a:xfrm>
        <a:prstGeom prst="rect">
          <a:avLst/>
        </a:prstGeom>
      </xdr:spPr>
    </xdr:pic>
  </etc:cellImage>
  <etc:cellImage>
    <xdr:pic>
      <xdr:nvPicPr>
        <xdr:cNvPr id="25" name="ID_B987C7D4841542C39967A8B887510E1F" descr="MEITU_20250617_144231108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2954000" y="5527675"/>
          <a:ext cx="10058400" cy="7549515"/>
        </a:xfrm>
        <a:prstGeom prst="rect">
          <a:avLst/>
        </a:prstGeom>
      </xdr:spPr>
    </xdr:pic>
  </etc:cellImage>
  <etc:cellImage>
    <xdr:pic>
      <xdr:nvPicPr>
        <xdr:cNvPr id="26" name="ID_FC7558C639FF41FA86913742D3C8FE83" descr="IMG_20250617_09192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4277975" y="5508625"/>
          <a:ext cx="7543800" cy="10058400"/>
        </a:xfrm>
        <a:prstGeom prst="rect">
          <a:avLst/>
        </a:prstGeom>
      </xdr:spPr>
    </xdr:pic>
  </etc:cellImage>
  <etc:cellImage>
    <xdr:pic>
      <xdr:nvPicPr>
        <xdr:cNvPr id="28" name="ID_8AF341C8985E4FEBB56E17829C05C441" descr="时盛针织-1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4268450" y="6384925"/>
          <a:ext cx="10058400" cy="7543800"/>
        </a:xfrm>
        <a:prstGeom prst="rect">
          <a:avLst/>
        </a:prstGeom>
      </xdr:spPr>
    </xdr:pic>
  </etc:cellImage>
  <etc:cellImage>
    <xdr:pic>
      <xdr:nvPicPr>
        <xdr:cNvPr id="29" name="ID_6BBBC130D1E1436693019997F026C5B7" descr="时盛针织-3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3039725" y="6527800"/>
          <a:ext cx="10058400" cy="7543800"/>
        </a:xfrm>
        <a:prstGeom prst="rect">
          <a:avLst/>
        </a:prstGeom>
      </xdr:spPr>
    </xdr:pic>
  </etc:cellImage>
  <etc:cellImage>
    <xdr:pic>
      <xdr:nvPicPr>
        <xdr:cNvPr id="30" name="ID_6934EAD718124B6999C7415EBB9C646F" descr="50d9e9cc18434ecc97c251c76bb95507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13011150" y="7337425"/>
          <a:ext cx="10058400" cy="6026785"/>
        </a:xfrm>
        <a:prstGeom prst="rect">
          <a:avLst/>
        </a:prstGeom>
      </xdr:spPr>
    </xdr:pic>
  </etc:cellImage>
  <etc:cellImage>
    <xdr:pic>
      <xdr:nvPicPr>
        <xdr:cNvPr id="31" name="ID_5084141D0C9C4E938BD09A97BC395860" descr="IMG_20250620_10545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14230350" y="7213600"/>
          <a:ext cx="7543800" cy="10058400"/>
        </a:xfrm>
        <a:prstGeom prst="rect">
          <a:avLst/>
        </a:prstGeom>
      </xdr:spPr>
    </xdr:pic>
  </etc:cellImage>
  <etc:cellImage>
    <xdr:pic>
      <xdr:nvPicPr>
        <xdr:cNvPr id="32" name="ID_D6AC04E9B08349E0A54AF4740500623F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12982575" y="8108950"/>
          <a:ext cx="12182475" cy="6696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3" name="ID_621EB6BA8B6B4B978EF3515B82EBCDFE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14344650" y="8147050"/>
          <a:ext cx="12182475" cy="6696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34" name="ID_4665C2C833584A7AB6EEC78BA68D9C4A" descr="1000029804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12963525" y="9042400"/>
          <a:ext cx="7551420" cy="10058400"/>
        </a:xfrm>
        <a:prstGeom prst="rect">
          <a:avLst/>
        </a:prstGeom>
      </xdr:spPr>
    </xdr:pic>
  </etc:cellImage>
  <etc:cellImage>
    <xdr:pic>
      <xdr:nvPicPr>
        <xdr:cNvPr id="35" name="ID_9F73AACDC74440DAB0D12604E17307E5" descr="1000029806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14220825" y="8899525"/>
          <a:ext cx="10058400" cy="6026785"/>
        </a:xfrm>
        <a:prstGeom prst="rect">
          <a:avLst/>
        </a:prstGeom>
      </xdr:spPr>
    </xdr:pic>
  </etc:cellImage>
  <etc:cellImage>
    <xdr:pic>
      <xdr:nvPicPr>
        <xdr:cNvPr id="36" name="ID_AD6E8AA22EC842CA91B5A603068CD836" descr="IMG_1945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12906375" y="9775825"/>
          <a:ext cx="10058400" cy="7543800"/>
        </a:xfrm>
        <a:prstGeom prst="rect">
          <a:avLst/>
        </a:prstGeom>
      </xdr:spPr>
    </xdr:pic>
  </etc:cellImage>
  <etc:cellImage>
    <xdr:pic>
      <xdr:nvPicPr>
        <xdr:cNvPr id="37" name="ID_DE2DF25894D24C31A76C9E623129A2B3" descr="IMG_1944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14220825" y="9775825"/>
          <a:ext cx="10058400" cy="7543800"/>
        </a:xfrm>
        <a:prstGeom prst="rect">
          <a:avLst/>
        </a:prstGeom>
      </xdr:spPr>
    </xdr:pic>
  </etc:cellImage>
  <etc:cellImage>
    <xdr:pic>
      <xdr:nvPicPr>
        <xdr:cNvPr id="38" name="ID_3FF2BF4E974E4AFDA005695069B5F4EE" descr="lQDPJwgdIjq1723NA8DNBP-wqGOebgBcSfIIPrvT-AHDAA_1279_96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12906375" y="10652125"/>
          <a:ext cx="10058400" cy="7549515"/>
        </a:xfrm>
        <a:prstGeom prst="rect">
          <a:avLst/>
        </a:prstGeom>
      </xdr:spPr>
    </xdr:pic>
  </etc:cellImage>
  <etc:cellImage>
    <xdr:pic>
      <xdr:nvPicPr>
        <xdr:cNvPr id="39" name="ID_B96F977ACDFC446481A94506B7DFDCC1" descr="lQDPJx2urQsufm3NA8DNBP-wFgdsEhiWWSwIPrvTSXQKAA_1279_960"/>
        <xdr:cNvPicPr>
          <a:picLocks noChangeAspect="1"/>
        </xdr:cNvPicPr>
      </xdr:nvPicPr>
      <xdr:blipFill>
        <a:blip r:embed="rId22"/>
        <a:stretch>
          <a:fillRect/>
        </a:stretch>
      </xdr:blipFill>
      <xdr:spPr>
        <a:xfrm>
          <a:off x="14220825" y="10652125"/>
          <a:ext cx="10058400" cy="7549515"/>
        </a:xfrm>
        <a:prstGeom prst="rect">
          <a:avLst/>
        </a:prstGeom>
      </xdr:spPr>
    </xdr:pic>
  </etc:cellImage>
  <etc:cellImage>
    <xdr:pic>
      <xdr:nvPicPr>
        <xdr:cNvPr id="40" name="ID_76684081340941B0A6AA774EB2F3A669" descr="0de10441c49a4cc68aa4ac5b3071171a"/>
        <xdr:cNvPicPr>
          <a:picLocks noChangeAspect="1"/>
        </xdr:cNvPicPr>
      </xdr:nvPicPr>
      <xdr:blipFill>
        <a:blip r:embed="rId23"/>
        <a:stretch>
          <a:fillRect/>
        </a:stretch>
      </xdr:blipFill>
      <xdr:spPr>
        <a:xfrm>
          <a:off x="12906375" y="11528425"/>
          <a:ext cx="5143500" cy="6858000"/>
        </a:xfrm>
        <a:prstGeom prst="rect">
          <a:avLst/>
        </a:prstGeom>
      </xdr:spPr>
    </xdr:pic>
  </etc:cellImage>
  <etc:cellImage>
    <xdr:pic>
      <xdr:nvPicPr>
        <xdr:cNvPr id="41" name="ID_CDB033A195E74F0A8E1F430B97B9F8C3" descr="96abbb1b2b954e31967056ec90f7610f"/>
        <xdr:cNvPicPr>
          <a:picLocks noChangeAspect="1"/>
        </xdr:cNvPicPr>
      </xdr:nvPicPr>
      <xdr:blipFill>
        <a:blip r:embed="rId24"/>
        <a:stretch>
          <a:fillRect/>
        </a:stretch>
      </xdr:blipFill>
      <xdr:spPr>
        <a:xfrm>
          <a:off x="14220825" y="11528425"/>
          <a:ext cx="6858000" cy="3171825"/>
        </a:xfrm>
        <a:prstGeom prst="rect">
          <a:avLst/>
        </a:prstGeom>
      </xdr:spPr>
    </xdr:pic>
  </etc:cellImage>
  <etc:cellImage>
    <xdr:pic>
      <xdr:nvPicPr>
        <xdr:cNvPr id="42" name="ID_A0208F4EAE204437A160D18768CFBD5F" descr="lQDPD3i_FAS4k43NA8DNBP-wRdFdOGQKphYIRFoSxygdAA_1279_960"/>
        <xdr:cNvPicPr>
          <a:picLocks noChangeAspect="1"/>
        </xdr:cNvPicPr>
      </xdr:nvPicPr>
      <xdr:blipFill>
        <a:blip r:embed="rId25"/>
        <a:stretch>
          <a:fillRect/>
        </a:stretch>
      </xdr:blipFill>
      <xdr:spPr>
        <a:xfrm>
          <a:off x="12906375" y="12404725"/>
          <a:ext cx="10058400" cy="7549515"/>
        </a:xfrm>
        <a:prstGeom prst="rect">
          <a:avLst/>
        </a:prstGeom>
      </xdr:spPr>
    </xdr:pic>
  </etc:cellImage>
  <etc:cellImage>
    <xdr:pic>
      <xdr:nvPicPr>
        <xdr:cNvPr id="46" name="ID_DCA4E85433B84DA986A51988377E7E8A" descr="IMG_1950"/>
        <xdr:cNvPicPr>
          <a:picLocks noChangeAspect="1"/>
        </xdr:cNvPicPr>
      </xdr:nvPicPr>
      <xdr:blipFill>
        <a:blip r:embed="rId26"/>
        <a:stretch>
          <a:fillRect/>
        </a:stretch>
      </xdr:blipFill>
      <xdr:spPr>
        <a:xfrm>
          <a:off x="12906375" y="14157325"/>
          <a:ext cx="10058400" cy="7543800"/>
        </a:xfrm>
        <a:prstGeom prst="rect">
          <a:avLst/>
        </a:prstGeom>
      </xdr:spPr>
    </xdr:pic>
  </etc:cellImage>
  <etc:cellImage>
    <xdr:pic>
      <xdr:nvPicPr>
        <xdr:cNvPr id="48" name="ID_D616EB50AADD4A2E9312301062D6FC39" descr="IMG_2008"/>
        <xdr:cNvPicPr>
          <a:picLocks noChangeAspect="1"/>
        </xdr:cNvPicPr>
      </xdr:nvPicPr>
      <xdr:blipFill>
        <a:blip r:embed="rId27"/>
        <a:stretch>
          <a:fillRect/>
        </a:stretch>
      </xdr:blipFill>
      <xdr:spPr>
        <a:xfrm rot="16200000">
          <a:off x="14325600" y="13843000"/>
          <a:ext cx="7543800" cy="10058400"/>
        </a:xfrm>
        <a:prstGeom prst="rect">
          <a:avLst/>
        </a:prstGeom>
      </xdr:spPr>
    </xdr:pic>
  </etc:cellImage>
  <etc:cellImage>
    <xdr:pic>
      <xdr:nvPicPr>
        <xdr:cNvPr id="50" name="ID_9081BD432D55484B888490A0A472BAB4" descr="ee2c54c38f284716b91363e44b258426"/>
        <xdr:cNvPicPr>
          <a:picLocks noChangeAspect="1"/>
        </xdr:cNvPicPr>
      </xdr:nvPicPr>
      <xdr:blipFill>
        <a:blip r:embed="rId28"/>
        <a:stretch>
          <a:fillRect/>
        </a:stretch>
      </xdr:blipFill>
      <xdr:spPr>
        <a:xfrm>
          <a:off x="12906375" y="15909925"/>
          <a:ext cx="10058400" cy="6026785"/>
        </a:xfrm>
        <a:prstGeom prst="rect">
          <a:avLst/>
        </a:prstGeom>
      </xdr:spPr>
    </xdr:pic>
  </etc:cellImage>
  <etc:cellImage>
    <xdr:pic>
      <xdr:nvPicPr>
        <xdr:cNvPr id="51" name="ID_173E50167A3542F5AC40460C87F76EFF" descr="MEITU_20250703_172738799"/>
        <xdr:cNvPicPr>
          <a:picLocks noChangeAspect="1"/>
        </xdr:cNvPicPr>
      </xdr:nvPicPr>
      <xdr:blipFill>
        <a:blip r:embed="rId29"/>
        <a:stretch>
          <a:fillRect/>
        </a:stretch>
      </xdr:blipFill>
      <xdr:spPr>
        <a:xfrm>
          <a:off x="14220825" y="15909925"/>
          <a:ext cx="10058400" cy="7549515"/>
        </a:xfrm>
        <a:prstGeom prst="rect">
          <a:avLst/>
        </a:prstGeom>
      </xdr:spPr>
    </xdr:pic>
  </etc:cellImage>
  <etc:cellImage>
    <xdr:pic>
      <xdr:nvPicPr>
        <xdr:cNvPr id="52" name="ID_11695C5EA459429CB9918B55DBFE4E66" descr="6d30fda2821344bab0f03ebde9e06586"/>
        <xdr:cNvPicPr>
          <a:picLocks noChangeAspect="1"/>
        </xdr:cNvPicPr>
      </xdr:nvPicPr>
      <xdr:blipFill>
        <a:blip r:embed="rId30"/>
        <a:stretch>
          <a:fillRect/>
        </a:stretch>
      </xdr:blipFill>
      <xdr:spPr>
        <a:xfrm>
          <a:off x="12906375" y="16786225"/>
          <a:ext cx="10058400" cy="7534910"/>
        </a:xfrm>
        <a:prstGeom prst="rect">
          <a:avLst/>
        </a:prstGeom>
      </xdr:spPr>
    </xdr:pic>
  </etc:cellImage>
  <etc:cellImage>
    <xdr:pic>
      <xdr:nvPicPr>
        <xdr:cNvPr id="53" name="ID_5E08D6A974A24C409DB1CA516C0C0A33" descr="6rwno8wj3jlk9ekddpy6m2zbj_0"/>
        <xdr:cNvPicPr>
          <a:picLocks noChangeAspect="1"/>
        </xdr:cNvPicPr>
      </xdr:nvPicPr>
      <xdr:blipFill>
        <a:blip r:embed="rId31"/>
        <a:stretch>
          <a:fillRect/>
        </a:stretch>
      </xdr:blipFill>
      <xdr:spPr>
        <a:xfrm rot="5400000">
          <a:off x="13344525" y="18148300"/>
          <a:ext cx="10058400" cy="7543800"/>
        </a:xfrm>
        <a:prstGeom prst="rect">
          <a:avLst/>
        </a:prstGeom>
      </xdr:spPr>
    </xdr:pic>
  </etc:cellImage>
  <etc:cellImage>
    <xdr:pic>
      <xdr:nvPicPr>
        <xdr:cNvPr id="54" name="ID_5DB602904F9D4B3484979D870386E7F0" descr="lQDPD3vOJypj_X3NA8DNBP-whS01DFURHrIIQafISQnGAA_1279_960"/>
        <xdr:cNvPicPr>
          <a:picLocks noChangeAspect="1"/>
        </xdr:cNvPicPr>
      </xdr:nvPicPr>
      <xdr:blipFill>
        <a:blip r:embed="rId32"/>
        <a:stretch>
          <a:fillRect/>
        </a:stretch>
      </xdr:blipFill>
      <xdr:spPr>
        <a:xfrm>
          <a:off x="12906375" y="17662525"/>
          <a:ext cx="10058400" cy="7549515"/>
        </a:xfrm>
        <a:prstGeom prst="rect">
          <a:avLst/>
        </a:prstGeom>
      </xdr:spPr>
    </xdr:pic>
  </etc:cellImage>
  <etc:cellImage>
    <xdr:pic>
      <xdr:nvPicPr>
        <xdr:cNvPr id="57" name="ID_CE2781C122464DCE9EA80BA38C27336E" descr="MEITU_20250704_133416731"/>
        <xdr:cNvPicPr>
          <a:picLocks noChangeAspect="1"/>
        </xdr:cNvPicPr>
      </xdr:nvPicPr>
      <xdr:blipFill>
        <a:blip r:embed="rId33"/>
        <a:stretch>
          <a:fillRect/>
        </a:stretch>
      </xdr:blipFill>
      <xdr:spPr>
        <a:xfrm>
          <a:off x="14220825" y="18538825"/>
          <a:ext cx="10058400" cy="7549515"/>
        </a:xfrm>
        <a:prstGeom prst="rect">
          <a:avLst/>
        </a:prstGeom>
      </xdr:spPr>
    </xdr:pic>
  </etc:cellImage>
  <etc:cellImage>
    <xdr:pic>
      <xdr:nvPicPr>
        <xdr:cNvPr id="58" name="ID_1B2C69469DA84C17B99EF9360FA23F60" descr="8e8e3a8e4dbef23ff28c87be82857e8c"/>
        <xdr:cNvPicPr>
          <a:picLocks noChangeAspect="1"/>
        </xdr:cNvPicPr>
      </xdr:nvPicPr>
      <xdr:blipFill>
        <a:blip r:embed="rId34"/>
        <a:stretch>
          <a:fillRect/>
        </a:stretch>
      </xdr:blipFill>
      <xdr:spPr>
        <a:xfrm>
          <a:off x="12906375" y="19415125"/>
          <a:ext cx="10058400" cy="7539355"/>
        </a:xfrm>
        <a:prstGeom prst="rect">
          <a:avLst/>
        </a:prstGeom>
      </xdr:spPr>
    </xdr:pic>
  </etc:cellImage>
  <etc:cellImage>
    <xdr:pic>
      <xdr:nvPicPr>
        <xdr:cNvPr id="61" name="ID_99FCE6FA5A1E460BA7ECB27BE8944D50" descr="96079ee0a3f666f724777b9c36a64a18"/>
        <xdr:cNvPicPr>
          <a:picLocks noChangeAspect="1"/>
        </xdr:cNvPicPr>
      </xdr:nvPicPr>
      <xdr:blipFill>
        <a:blip r:embed="rId35"/>
        <a:stretch>
          <a:fillRect/>
        </a:stretch>
      </xdr:blipFill>
      <xdr:spPr>
        <a:xfrm>
          <a:off x="14220825" y="19415125"/>
          <a:ext cx="10058400" cy="4643755"/>
        </a:xfrm>
        <a:prstGeom prst="rect">
          <a:avLst/>
        </a:prstGeom>
      </xdr:spPr>
    </xdr:pic>
  </etc:cellImage>
  <etc:cellImage>
    <xdr:pic>
      <xdr:nvPicPr>
        <xdr:cNvPr id="64" name="ID_CF98098B8C83483FA39E72BA8F9EA339" descr="IMG_2067"/>
        <xdr:cNvPicPr>
          <a:picLocks noChangeAspect="1"/>
        </xdr:cNvPicPr>
      </xdr:nvPicPr>
      <xdr:blipFill>
        <a:blip r:embed="rId36"/>
        <a:stretch>
          <a:fillRect/>
        </a:stretch>
      </xdr:blipFill>
      <xdr:spPr>
        <a:xfrm>
          <a:off x="12906375" y="20291425"/>
          <a:ext cx="10058400" cy="7543800"/>
        </a:xfrm>
        <a:prstGeom prst="rect">
          <a:avLst/>
        </a:prstGeom>
      </xdr:spPr>
    </xdr:pic>
  </etc:cellImage>
  <etc:cellImage>
    <xdr:pic>
      <xdr:nvPicPr>
        <xdr:cNvPr id="65" name="ID_9B944DAA59AF4D99997C6226CFFBA6A6" descr="IMG_2068"/>
        <xdr:cNvPicPr>
          <a:picLocks noChangeAspect="1"/>
        </xdr:cNvPicPr>
      </xdr:nvPicPr>
      <xdr:blipFill>
        <a:blip r:embed="rId37"/>
        <a:stretch>
          <a:fillRect/>
        </a:stretch>
      </xdr:blipFill>
      <xdr:spPr>
        <a:xfrm>
          <a:off x="14220825" y="20291425"/>
          <a:ext cx="10058400" cy="7543800"/>
        </a:xfrm>
        <a:prstGeom prst="rect">
          <a:avLst/>
        </a:prstGeom>
      </xdr:spPr>
    </xdr:pic>
  </etc:cellImage>
  <etc:cellImage>
    <xdr:pic>
      <xdr:nvPicPr>
        <xdr:cNvPr id="66" name="ID_08DDECA9990544AA8092F6982D51122C" descr="lQDPKGMkk4nJfJnNBaDNB4Cw0rCe3bqf4dkIO02ImMOMAA_1920_1440"/>
        <xdr:cNvPicPr>
          <a:picLocks noChangeAspect="1"/>
        </xdr:cNvPicPr>
      </xdr:nvPicPr>
      <xdr:blipFill>
        <a:blip r:embed="rId38"/>
        <a:stretch>
          <a:fillRect/>
        </a:stretch>
      </xdr:blipFill>
      <xdr:spPr>
        <a:xfrm>
          <a:off x="13030200" y="21282025"/>
          <a:ext cx="10058400" cy="7543800"/>
        </a:xfrm>
        <a:prstGeom prst="rect">
          <a:avLst/>
        </a:prstGeom>
      </xdr:spPr>
    </xdr:pic>
  </etc:cellImage>
  <etc:cellImage>
    <xdr:pic>
      <xdr:nvPicPr>
        <xdr:cNvPr id="67" name="ID_1D114A815B134DDBA63217FCD0F55C7D" descr="lQDPJxvn7dFowYnNBQDNBquwthVzKJnN_ScIOFSyXhKjAA_1707_1280"/>
        <xdr:cNvPicPr>
          <a:picLocks noChangeAspect="1"/>
        </xdr:cNvPicPr>
      </xdr:nvPicPr>
      <xdr:blipFill>
        <a:blip r:embed="rId39"/>
        <a:stretch>
          <a:fillRect/>
        </a:stretch>
      </xdr:blipFill>
      <xdr:spPr>
        <a:xfrm>
          <a:off x="14220825" y="21167725"/>
          <a:ext cx="10058400" cy="7541895"/>
        </a:xfrm>
        <a:prstGeom prst="rect">
          <a:avLst/>
        </a:prstGeom>
      </xdr:spPr>
    </xdr:pic>
  </etc:cellImage>
  <etc:cellImage>
    <xdr:pic>
      <xdr:nvPicPr>
        <xdr:cNvPr id="68" name="ID_48B4278B7F70424CA544B77B6E73539E" descr="MEITU_20250704_133124397"/>
        <xdr:cNvPicPr>
          <a:picLocks noChangeAspect="1"/>
        </xdr:cNvPicPr>
      </xdr:nvPicPr>
      <xdr:blipFill>
        <a:blip r:embed="rId40"/>
        <a:stretch>
          <a:fillRect/>
        </a:stretch>
      </xdr:blipFill>
      <xdr:spPr>
        <a:xfrm>
          <a:off x="12906375" y="22044025"/>
          <a:ext cx="10058400" cy="7549515"/>
        </a:xfrm>
        <a:prstGeom prst="rect">
          <a:avLst/>
        </a:prstGeom>
      </xdr:spPr>
    </xdr:pic>
  </etc:cellImage>
  <etc:cellImage>
    <xdr:pic>
      <xdr:nvPicPr>
        <xdr:cNvPr id="69" name="ID_653F77A8CC044AC8AF1C95211674179C" descr="MEITU_20250704_133211189"/>
        <xdr:cNvPicPr>
          <a:picLocks noChangeAspect="1"/>
        </xdr:cNvPicPr>
      </xdr:nvPicPr>
      <xdr:blipFill>
        <a:blip r:embed="rId41"/>
        <a:stretch>
          <a:fillRect/>
        </a:stretch>
      </xdr:blipFill>
      <xdr:spPr>
        <a:xfrm>
          <a:off x="14220825" y="22044025"/>
          <a:ext cx="10058400" cy="7549515"/>
        </a:xfrm>
        <a:prstGeom prst="rect">
          <a:avLst/>
        </a:prstGeom>
      </xdr:spPr>
    </xdr:pic>
  </etc:cellImage>
  <etc:cellImage>
    <xdr:pic>
      <xdr:nvPicPr>
        <xdr:cNvPr id="70" name="ID_55C41E83F9004543AB022CC72439ACE5" descr="64eb6534e03f463dbe775643cde5febf"/>
        <xdr:cNvPicPr>
          <a:picLocks noChangeAspect="1"/>
        </xdr:cNvPicPr>
      </xdr:nvPicPr>
      <xdr:blipFill>
        <a:blip r:embed="rId42"/>
        <a:stretch>
          <a:fillRect/>
        </a:stretch>
      </xdr:blipFill>
      <xdr:spPr>
        <a:xfrm>
          <a:off x="12906375" y="22920325"/>
          <a:ext cx="6858000" cy="3171825"/>
        </a:xfrm>
        <a:prstGeom prst="rect">
          <a:avLst/>
        </a:prstGeom>
      </xdr:spPr>
    </xdr:pic>
  </etc:cellImage>
  <etc:cellImage>
    <xdr:pic>
      <xdr:nvPicPr>
        <xdr:cNvPr id="71" name="ID_863F2599C9E441D09BF116981F8CEBC6" descr="87f7418b94294f3595c4627cd5fb5993"/>
        <xdr:cNvPicPr>
          <a:picLocks noChangeAspect="1"/>
        </xdr:cNvPicPr>
      </xdr:nvPicPr>
      <xdr:blipFill>
        <a:blip r:embed="rId43"/>
        <a:stretch>
          <a:fillRect/>
        </a:stretch>
      </xdr:blipFill>
      <xdr:spPr>
        <a:xfrm>
          <a:off x="14277975" y="22977475"/>
          <a:ext cx="6858000" cy="5143500"/>
        </a:xfrm>
        <a:prstGeom prst="rect">
          <a:avLst/>
        </a:prstGeom>
      </xdr:spPr>
    </xdr:pic>
  </etc:cellImage>
  <etc:cellImage>
    <xdr:pic>
      <xdr:nvPicPr>
        <xdr:cNvPr id="72" name="ID_9918727CCB6C4919BD9B055E09A60601" descr="æ¾_è¥¿ (2)"/>
        <xdr:cNvPicPr>
          <a:picLocks noChangeAspect="1"/>
        </xdr:cNvPicPr>
      </xdr:nvPicPr>
      <xdr:blipFill>
        <a:blip r:embed="rId44"/>
        <a:stretch>
          <a:fillRect/>
        </a:stretch>
      </xdr:blipFill>
      <xdr:spPr>
        <a:xfrm>
          <a:off x="12906375" y="23796625"/>
          <a:ext cx="5143500" cy="6858000"/>
        </a:xfrm>
        <a:prstGeom prst="rect">
          <a:avLst/>
        </a:prstGeom>
      </xdr:spPr>
    </xdr:pic>
  </etc:cellImage>
  <etc:cellImage>
    <xdr:pic>
      <xdr:nvPicPr>
        <xdr:cNvPr id="73" name="ID_125BC83EB2EE406AA5CE48815A52EFFE" descr="æ¾_è¥¿ (4)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4220825" y="23796625"/>
          <a:ext cx="6858000" cy="3800475"/>
        </a:xfrm>
        <a:prstGeom prst="rect">
          <a:avLst/>
        </a:prstGeom>
      </xdr:spPr>
    </xdr:pic>
  </etc:cellImage>
  <etc:cellImage>
    <xdr:pic>
      <xdr:nvPicPr>
        <xdr:cNvPr id="74" name="ID_4A19968BDE904E808B7306A5FCD7A6AB" descr="æ²¹æ¼_ (1)"/>
        <xdr:cNvPicPr>
          <a:picLocks noChangeAspect="1"/>
        </xdr:cNvPicPr>
      </xdr:nvPicPr>
      <xdr:blipFill>
        <a:blip r:embed="rId45"/>
        <a:stretch>
          <a:fillRect/>
        </a:stretch>
      </xdr:blipFill>
      <xdr:spPr>
        <a:xfrm>
          <a:off x="12906375" y="24672925"/>
          <a:ext cx="6858000" cy="3800475"/>
        </a:xfrm>
        <a:prstGeom prst="rect">
          <a:avLst/>
        </a:prstGeom>
      </xdr:spPr>
    </xdr:pic>
  </etc:cellImage>
  <etc:cellImage>
    <xdr:pic>
      <xdr:nvPicPr>
        <xdr:cNvPr id="75" name="ID_D56D93794896466C9623A1AECADADFF6" descr="æ²¹æ¼_ (3)"/>
        <xdr:cNvPicPr>
          <a:picLocks noChangeAspect="1"/>
        </xdr:cNvPicPr>
      </xdr:nvPicPr>
      <xdr:blipFill>
        <a:blip r:embed="rId46"/>
        <a:stretch>
          <a:fillRect/>
        </a:stretch>
      </xdr:blipFill>
      <xdr:spPr>
        <a:xfrm>
          <a:off x="14220825" y="24672925"/>
          <a:ext cx="6858000" cy="3800475"/>
        </a:xfrm>
        <a:prstGeom prst="rect">
          <a:avLst/>
        </a:prstGeom>
      </xdr:spPr>
    </xdr:pic>
  </etc:cellImage>
  <etc:cellImage>
    <xdr:pic>
      <xdr:nvPicPr>
        <xdr:cNvPr id="76" name="ID_E4334DA2F5104800BB91E2B217446E28" descr="lQDPM5LFr6Hb_S3NA8DNBP-wyyDUofXQonIISpqr9YbiAA_1279_960"/>
        <xdr:cNvPicPr>
          <a:picLocks noChangeAspect="1"/>
        </xdr:cNvPicPr>
      </xdr:nvPicPr>
      <xdr:blipFill>
        <a:blip r:embed="rId47"/>
        <a:stretch>
          <a:fillRect/>
        </a:stretch>
      </xdr:blipFill>
      <xdr:spPr>
        <a:xfrm>
          <a:off x="12906375" y="25549225"/>
          <a:ext cx="10058400" cy="7549515"/>
        </a:xfrm>
        <a:prstGeom prst="rect">
          <a:avLst/>
        </a:prstGeom>
      </xdr:spPr>
    </xdr:pic>
  </etc:cellImage>
  <etc:cellImage>
    <xdr:pic>
      <xdr:nvPicPr>
        <xdr:cNvPr id="77" name="ID_6211F5652B1149AC922813B29DA39C3B" descr="lQDPM5pW6Oc7HS3NA8DNBQCwpCggaZTmXQoISpqr-UvHAA_1280_960"/>
        <xdr:cNvPicPr>
          <a:picLocks noChangeAspect="1"/>
        </xdr:cNvPicPr>
      </xdr:nvPicPr>
      <xdr:blipFill>
        <a:blip r:embed="rId48"/>
        <a:stretch>
          <a:fillRect/>
        </a:stretch>
      </xdr:blipFill>
      <xdr:spPr>
        <a:xfrm>
          <a:off x="14220825" y="25549225"/>
          <a:ext cx="10058400" cy="7543800"/>
        </a:xfrm>
        <a:prstGeom prst="rect">
          <a:avLst/>
        </a:prstGeom>
      </xdr:spPr>
    </xdr:pic>
  </etc:cellImage>
  <etc:cellImage>
    <xdr:pic>
      <xdr:nvPicPr>
        <xdr:cNvPr id="78" name="ID_C5C845FA6B8B4D25AFB73531B2B84F28" descr="æ±_æ_¬ (2)"/>
        <xdr:cNvPicPr>
          <a:picLocks noChangeAspect="1"/>
        </xdr:cNvPicPr>
      </xdr:nvPicPr>
      <xdr:blipFill>
        <a:blip r:embed="rId49"/>
        <a:stretch>
          <a:fillRect/>
        </a:stretch>
      </xdr:blipFill>
      <xdr:spPr>
        <a:xfrm>
          <a:off x="12906375" y="26425525"/>
          <a:ext cx="5143500" cy="6858000"/>
        </a:xfrm>
        <a:prstGeom prst="rect">
          <a:avLst/>
        </a:prstGeom>
      </xdr:spPr>
    </xdr:pic>
  </etc:cellImage>
  <etc:cellImage>
    <xdr:pic>
      <xdr:nvPicPr>
        <xdr:cNvPr id="79" name="ID_5C4AFB619FC547F3BD1D9079C046754E" descr="æ±_æ_¬ (3)"/>
        <xdr:cNvPicPr>
          <a:picLocks noChangeAspect="1"/>
        </xdr:cNvPicPr>
      </xdr:nvPicPr>
      <xdr:blipFill>
        <a:blip r:embed="rId50"/>
        <a:stretch>
          <a:fillRect/>
        </a:stretch>
      </xdr:blipFill>
      <xdr:spPr>
        <a:xfrm>
          <a:off x="14220825" y="26425525"/>
          <a:ext cx="6858000" cy="3800475"/>
        </a:xfrm>
        <a:prstGeom prst="rect">
          <a:avLst/>
        </a:prstGeom>
      </xdr:spPr>
    </xdr:pic>
  </etc:cellImage>
  <etc:cellImage>
    <xdr:pic>
      <xdr:nvPicPr>
        <xdr:cNvPr id="80" name="ID_4E2DB6EBE17745CB8853C2A5E3501F5B" descr="lQDPD3JZFCKn3K3NA8DNBP-wnTUxbtBBqfwISpqRBx9BAA_1279_960"/>
        <xdr:cNvPicPr>
          <a:picLocks noChangeAspect="1"/>
        </xdr:cNvPicPr>
      </xdr:nvPicPr>
      <xdr:blipFill>
        <a:blip r:embed="rId51"/>
        <a:stretch>
          <a:fillRect/>
        </a:stretch>
      </xdr:blipFill>
      <xdr:spPr>
        <a:xfrm>
          <a:off x="12906375" y="27301825"/>
          <a:ext cx="10058400" cy="7549515"/>
        </a:xfrm>
        <a:prstGeom prst="rect">
          <a:avLst/>
        </a:prstGeom>
      </xdr:spPr>
    </xdr:pic>
  </etc:cellImage>
  <etc:cellImage>
    <xdr:pic>
      <xdr:nvPicPr>
        <xdr:cNvPr id="81" name="ID_31CBD1F6D0FC420E868411EEB1344C06" descr="lQDPM5B4VWote63NA8DNBP-wdqKwoQplspIISpqQ_xEXAQ_1279_960"/>
        <xdr:cNvPicPr>
          <a:picLocks noChangeAspect="1"/>
        </xdr:cNvPicPr>
      </xdr:nvPicPr>
      <xdr:blipFill>
        <a:blip r:embed="rId52"/>
        <a:stretch>
          <a:fillRect/>
        </a:stretch>
      </xdr:blipFill>
      <xdr:spPr>
        <a:xfrm>
          <a:off x="14220825" y="27301825"/>
          <a:ext cx="10058400" cy="7549515"/>
        </a:xfrm>
        <a:prstGeom prst="rect">
          <a:avLst/>
        </a:prstGeom>
      </xdr:spPr>
    </xdr:pic>
  </etc:cellImage>
  <etc:cellImage>
    <xdr:pic>
      <xdr:nvPicPr>
        <xdr:cNvPr id="82" name="ID_BE3BEDC42F2541D6AE66BE5C663B8325" descr="265098af93064e138b12dd91dcb29f6d"/>
        <xdr:cNvPicPr>
          <a:picLocks noChangeAspect="1"/>
        </xdr:cNvPicPr>
      </xdr:nvPicPr>
      <xdr:blipFill>
        <a:blip r:embed="rId53"/>
        <a:stretch>
          <a:fillRect/>
        </a:stretch>
      </xdr:blipFill>
      <xdr:spPr>
        <a:xfrm>
          <a:off x="12915900" y="28206700"/>
          <a:ext cx="5143500" cy="6858000"/>
        </a:xfrm>
        <a:prstGeom prst="rect">
          <a:avLst/>
        </a:prstGeom>
      </xdr:spPr>
    </xdr:pic>
  </etc:cellImage>
  <etc:cellImage>
    <xdr:pic>
      <xdr:nvPicPr>
        <xdr:cNvPr id="83" name="ID_5052545FCC2D440A8D9B396932A5BDCE" descr="f4d10b4449cc423691f4ebd832b224c9"/>
        <xdr:cNvPicPr>
          <a:picLocks noChangeAspect="1"/>
        </xdr:cNvPicPr>
      </xdr:nvPicPr>
      <xdr:blipFill>
        <a:blip r:embed="rId54"/>
        <a:stretch>
          <a:fillRect/>
        </a:stretch>
      </xdr:blipFill>
      <xdr:spPr>
        <a:xfrm>
          <a:off x="14220825" y="28178125"/>
          <a:ext cx="6858000" cy="5143500"/>
        </a:xfrm>
        <a:prstGeom prst="rect">
          <a:avLst/>
        </a:prstGeom>
      </xdr:spPr>
    </xdr:pic>
  </etc:cellImage>
  <etc:cellImage>
    <xdr:pic>
      <xdr:nvPicPr>
        <xdr:cNvPr id="84" name="ID_377788683B3F454F991123F5B18993FE" descr="135jo32h8160jdfctvvv6j4a_0"/>
        <xdr:cNvPicPr>
          <a:picLocks noChangeAspect="1"/>
        </xdr:cNvPicPr>
      </xdr:nvPicPr>
      <xdr:blipFill>
        <a:blip r:embed="rId55"/>
        <a:stretch>
          <a:fillRect/>
        </a:stretch>
      </xdr:blipFill>
      <xdr:spPr>
        <a:xfrm rot="5400000">
          <a:off x="11820525" y="30435550"/>
          <a:ext cx="10058400" cy="7543800"/>
        </a:xfrm>
        <a:prstGeom prst="rect">
          <a:avLst/>
        </a:prstGeom>
      </xdr:spPr>
    </xdr:pic>
  </etc:cellImage>
  <etc:cellImage>
    <xdr:pic>
      <xdr:nvPicPr>
        <xdr:cNvPr id="85" name="ID_C2332A31900844F38006E6140DAF0199" descr="a8cac7cec50a4160ba5669cf12ebaea1"/>
        <xdr:cNvPicPr>
          <a:picLocks noChangeAspect="1"/>
        </xdr:cNvPicPr>
      </xdr:nvPicPr>
      <xdr:blipFill>
        <a:blip r:embed="rId56"/>
        <a:stretch>
          <a:fillRect/>
        </a:stretch>
      </xdr:blipFill>
      <xdr:spPr>
        <a:xfrm>
          <a:off x="14220825" y="29054425"/>
          <a:ext cx="10058400" cy="5649595"/>
        </a:xfrm>
        <a:prstGeom prst="rect">
          <a:avLst/>
        </a:prstGeom>
      </xdr:spPr>
    </xdr:pic>
  </etc:cellImage>
  <etc:cellImage>
    <xdr:pic>
      <xdr:nvPicPr>
        <xdr:cNvPr id="86" name="ID_BD72B967CC2F4F05A305B39A5E0F25D5" descr="永文 (1)"/>
        <xdr:cNvPicPr>
          <a:picLocks noChangeAspect="1"/>
        </xdr:cNvPicPr>
      </xdr:nvPicPr>
      <xdr:blipFill>
        <a:blip r:embed="rId57"/>
        <a:stretch>
          <a:fillRect/>
        </a:stretch>
      </xdr:blipFill>
      <xdr:spPr>
        <a:xfrm>
          <a:off x="12906375" y="29930725"/>
          <a:ext cx="10058400" cy="7543800"/>
        </a:xfrm>
        <a:prstGeom prst="rect">
          <a:avLst/>
        </a:prstGeom>
      </xdr:spPr>
    </xdr:pic>
  </etc:cellImage>
  <etc:cellImage>
    <xdr:pic>
      <xdr:nvPicPr>
        <xdr:cNvPr id="87" name="ID_53DE4DBCE0F34CDD91D2446013C2E62B" descr="永文 (5)"/>
        <xdr:cNvPicPr>
          <a:picLocks noChangeAspect="1"/>
        </xdr:cNvPicPr>
      </xdr:nvPicPr>
      <xdr:blipFill>
        <a:blip r:embed="rId58"/>
        <a:stretch>
          <a:fillRect/>
        </a:stretch>
      </xdr:blipFill>
      <xdr:spPr>
        <a:xfrm>
          <a:off x="14220825" y="29930725"/>
          <a:ext cx="10058400" cy="7547610"/>
        </a:xfrm>
        <a:prstGeom prst="rect">
          <a:avLst/>
        </a:prstGeom>
      </xdr:spPr>
    </xdr:pic>
  </etc:cellImage>
  <etc:cellImage>
    <xdr:pic>
      <xdr:nvPicPr>
        <xdr:cNvPr id="88" name="ID_ABCAB042EA1B4D72B238A82388DBB828" descr="1000029834"/>
        <xdr:cNvPicPr>
          <a:picLocks noChangeAspect="1"/>
        </xdr:cNvPicPr>
      </xdr:nvPicPr>
      <xdr:blipFill>
        <a:blip r:embed="rId59"/>
        <a:stretch>
          <a:fillRect/>
        </a:stretch>
      </xdr:blipFill>
      <xdr:spPr>
        <a:xfrm>
          <a:off x="12906375" y="30807025"/>
          <a:ext cx="10058400" cy="7551420"/>
        </a:xfrm>
        <a:prstGeom prst="rect">
          <a:avLst/>
        </a:prstGeom>
      </xdr:spPr>
    </xdr:pic>
  </etc:cellImage>
  <etc:cellImage>
    <xdr:pic>
      <xdr:nvPicPr>
        <xdr:cNvPr id="89" name="ID_07AE2E8DB41C4D7489547F89AEA28E50" descr="1000029837"/>
        <xdr:cNvPicPr>
          <a:picLocks noChangeAspect="1"/>
        </xdr:cNvPicPr>
      </xdr:nvPicPr>
      <xdr:blipFill>
        <a:blip r:embed="rId60"/>
        <a:stretch>
          <a:fillRect/>
        </a:stretch>
      </xdr:blipFill>
      <xdr:spPr>
        <a:xfrm>
          <a:off x="14258925" y="30845125"/>
          <a:ext cx="10058400" cy="6026785"/>
        </a:xfrm>
        <a:prstGeom prst="rect">
          <a:avLst/>
        </a:prstGeom>
      </xdr:spPr>
    </xdr:pic>
  </etc:cellImage>
  <etc:cellImage>
    <xdr:pic>
      <xdr:nvPicPr>
        <xdr:cNvPr id="186" name="ID_BFBA46EB9447408588E39C388536120C" descr="IMG_1880.HEIC"/>
        <xdr:cNvPicPr>
          <a:picLocks noChangeAspect="1"/>
        </xdr:cNvPicPr>
      </xdr:nvPicPr>
      <xdr:blipFill>
        <a:blip r:embed="rId61"/>
        <a:stretch>
          <a:fillRect/>
        </a:stretch>
      </xdr:blipFill>
      <xdr:spPr>
        <a:xfrm rot="5400000">
          <a:off x="10391140" y="2505710"/>
          <a:ext cx="10060305" cy="7546975"/>
        </a:xfrm>
        <a:prstGeom prst="rect">
          <a:avLst/>
        </a:prstGeom>
      </xdr:spPr>
    </xdr:pic>
  </etc:cellImage>
  <etc:cellImage>
    <xdr:pic>
      <xdr:nvPicPr>
        <xdr:cNvPr id="187" name="ID_04D56294EFA943F69EE07EDC02A981B1" descr="lQDPM5a4InpSjB3NBP_NAr-wDXlaeFDQzCgIQVqMGbAEAg_703_1279"/>
        <xdr:cNvPicPr>
          <a:picLocks noChangeAspect="1"/>
        </xdr:cNvPicPr>
      </xdr:nvPicPr>
      <xdr:blipFill>
        <a:blip r:embed="rId62"/>
        <a:stretch>
          <a:fillRect/>
        </a:stretch>
      </xdr:blipFill>
      <xdr:spPr>
        <a:xfrm rot="16200000">
          <a:off x="13152120" y="847090"/>
          <a:ext cx="5531485" cy="9290050"/>
        </a:xfrm>
        <a:prstGeom prst="rect">
          <a:avLst/>
        </a:prstGeom>
      </xdr:spPr>
    </xdr:pic>
  </etc:cellImage>
  <etc:cellImage>
    <xdr:pic>
      <xdr:nvPicPr>
        <xdr:cNvPr id="188" name="ID_2E03F091F0764F04985FACFD4204E1CC" descr="lQDPM42V0tlnw43NBQDNA8CwNe2ww5JBblIIRFoSuzrQAA_960_1280"/>
        <xdr:cNvPicPr>
          <a:picLocks noChangeAspect="1"/>
        </xdr:cNvPicPr>
      </xdr:nvPicPr>
      <xdr:blipFill>
        <a:blip r:embed="rId63"/>
        <a:stretch>
          <a:fillRect/>
        </a:stretch>
      </xdr:blipFill>
      <xdr:spPr>
        <a:xfrm>
          <a:off x="11328400" y="20948650"/>
          <a:ext cx="7546975" cy="10058400"/>
        </a:xfrm>
        <a:prstGeom prst="rect">
          <a:avLst/>
        </a:prstGeom>
      </xdr:spPr>
    </xdr:pic>
  </etc:cellImage>
  <etc:cellImage>
    <xdr:pic>
      <xdr:nvPicPr>
        <xdr:cNvPr id="189" name="ID_4B2429602DCC405B86733EDD52B05569" descr="IMG_0545.HEIC.JPG"/>
        <xdr:cNvPicPr>
          <a:picLocks noChangeAspect="1"/>
        </xdr:cNvPicPr>
      </xdr:nvPicPr>
      <xdr:blipFill>
        <a:blip r:embed="rId64"/>
        <a:stretch>
          <a:fillRect/>
        </a:stretch>
      </xdr:blipFill>
      <xdr:spPr>
        <a:xfrm>
          <a:off x="11268075" y="22348825"/>
          <a:ext cx="10061575" cy="7543800"/>
        </a:xfrm>
        <a:prstGeom prst="rect">
          <a:avLst/>
        </a:prstGeom>
      </xdr:spPr>
    </xdr:pic>
  </etc:cellImage>
  <etc:cellImage>
    <xdr:pic>
      <xdr:nvPicPr>
        <xdr:cNvPr id="192" name="ID_AE9F0D263D454AF698A45DC733BEB88A" descr="AF5D4D78-C779-4B6C-BFD4-ED345FB14A50-23784-0000043D05E8F152"/>
        <xdr:cNvPicPr>
          <a:picLocks noChangeAspect="1"/>
        </xdr:cNvPicPr>
      </xdr:nvPicPr>
      <xdr:blipFill>
        <a:blip r:embed="rId65"/>
        <a:stretch>
          <a:fillRect/>
        </a:stretch>
      </xdr:blipFill>
      <xdr:spPr>
        <a:xfrm>
          <a:off x="11268075" y="23872825"/>
          <a:ext cx="10061575" cy="7543800"/>
        </a:xfrm>
        <a:prstGeom prst="rect">
          <a:avLst/>
        </a:prstGeom>
      </xdr:spPr>
    </xdr:pic>
  </etc:cellImage>
  <etc:cellImage>
    <xdr:pic>
      <xdr:nvPicPr>
        <xdr:cNvPr id="193" name="ID_3B87369A2B0840FB98767534D2611841" descr="0D1D961A-ECDF-4B34-BFAF-B8F21A63F4EC-45639-00000722F2B0E2F9"/>
        <xdr:cNvPicPr>
          <a:picLocks noChangeAspect="1"/>
        </xdr:cNvPicPr>
      </xdr:nvPicPr>
      <xdr:blipFill>
        <a:blip r:embed="rId66"/>
        <a:stretch>
          <a:fillRect/>
        </a:stretch>
      </xdr:blipFill>
      <xdr:spPr>
        <a:xfrm>
          <a:off x="11268075" y="25396825"/>
          <a:ext cx="7546975" cy="10058400"/>
        </a:xfrm>
        <a:prstGeom prst="rect">
          <a:avLst/>
        </a:prstGeom>
      </xdr:spPr>
    </xdr:pic>
  </etc:cellImage>
  <etc:cellImage>
    <xdr:pic>
      <xdr:nvPicPr>
        <xdr:cNvPr id="194" name="ID_1FCA51800D804F0F8D1002F9CB4BA0C6" descr="IMG_20250704_110731"/>
        <xdr:cNvPicPr>
          <a:picLocks noChangeAspect="1"/>
        </xdr:cNvPicPr>
      </xdr:nvPicPr>
      <xdr:blipFill>
        <a:blip r:embed="rId67"/>
        <a:stretch>
          <a:fillRect/>
        </a:stretch>
      </xdr:blipFill>
      <xdr:spPr>
        <a:xfrm>
          <a:off x="9525000" y="31645225"/>
          <a:ext cx="6861175" cy="5153025"/>
        </a:xfrm>
        <a:prstGeom prst="rect">
          <a:avLst/>
        </a:prstGeom>
      </xdr:spPr>
    </xdr:pic>
  </etc:cellImage>
  <etc:cellImage>
    <xdr:pic>
      <xdr:nvPicPr>
        <xdr:cNvPr id="2" name="ID_DB0DCEB867C341B3AB07234F4E6F79C5" descr="lQDPD2kwZpfEfX3NBQDNA8Cwl7ZrAQGf-RoIQafIR09jAA_960_1280"/>
        <xdr:cNvPicPr>
          <a:picLocks noChangeAspect="1"/>
        </xdr:cNvPicPr>
      </xdr:nvPicPr>
      <xdr:blipFill>
        <a:blip r:embed="rId68"/>
        <a:stretch>
          <a:fillRect/>
        </a:stretch>
      </xdr:blipFill>
      <xdr:spPr>
        <a:xfrm>
          <a:off x="11268075" y="29968825"/>
          <a:ext cx="7546975" cy="10058400"/>
        </a:xfrm>
        <a:prstGeom prst="rect">
          <a:avLst/>
        </a:prstGeom>
      </xdr:spPr>
    </xdr:pic>
  </etc:cellImage>
  <etc:cellImage>
    <xdr:pic>
      <xdr:nvPicPr>
        <xdr:cNvPr id="3" name="ID_B065835BAED1420CA3DF63A2B940AF9F" descr="MVIMG_20250710_091821"/>
        <xdr:cNvPicPr>
          <a:picLocks noChangeAspect="1"/>
        </xdr:cNvPicPr>
      </xdr:nvPicPr>
      <xdr:blipFill>
        <a:blip r:embed="rId69"/>
        <a:stretch>
          <a:fillRect/>
        </a:stretch>
      </xdr:blipFill>
      <xdr:spPr>
        <a:xfrm>
          <a:off x="11268075" y="54352825"/>
          <a:ext cx="10061575" cy="7543800"/>
        </a:xfrm>
        <a:prstGeom prst="rect">
          <a:avLst/>
        </a:prstGeom>
      </xdr:spPr>
    </xdr:pic>
  </etc:cellImage>
  <etc:cellImage>
    <xdr:pic>
      <xdr:nvPicPr>
        <xdr:cNvPr id="5" name="ID_7522C7D6D2644A93BADBEACD970BDCA5"/>
        <xdr:cNvPicPr>
          <a:picLocks noChangeAspect="1"/>
        </xdr:cNvPicPr>
      </xdr:nvPicPr>
      <xdr:blipFill>
        <a:blip r:embed="rId70"/>
        <a:stretch>
          <a:fillRect/>
        </a:stretch>
      </xdr:blipFill>
      <xdr:spPr>
        <a:xfrm>
          <a:off x="9372600" y="54419500"/>
          <a:ext cx="12182475" cy="66960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6" name="ID_817643678B384503A49020A2CCCCFD43"/>
        <xdr:cNvPicPr>
          <a:picLocks noChangeAspect="1"/>
        </xdr:cNvPicPr>
      </xdr:nvPicPr>
      <xdr:blipFill>
        <a:blip r:embed="rId71"/>
        <a:stretch>
          <a:fillRect/>
        </a:stretch>
      </xdr:blipFill>
      <xdr:spPr>
        <a:xfrm>
          <a:off x="9448800" y="22491700"/>
          <a:ext cx="12182475" cy="6696075"/>
        </a:xfrm>
        <a:prstGeom prst="rect">
          <a:avLst/>
        </a:prstGeom>
        <a:noFill/>
        <a:ln w="9525">
          <a:noFill/>
        </a:ln>
      </xdr:spPr>
    </xdr:pic>
  </etc:cellImage>
</etc:cellImages>
</file>

<file path=xl/sharedStrings.xml><?xml version="1.0" encoding="utf-8"?>
<sst xmlns="http://schemas.openxmlformats.org/spreadsheetml/2006/main" count="305" uniqueCount="203">
  <si>
    <t>2025年07月14-18日职业卫生定期检测项目公示表</t>
  </si>
  <si>
    <t>序号</t>
  </si>
  <si>
    <t>报告编号</t>
  </si>
  <si>
    <t>用人单位名称</t>
  </si>
  <si>
    <t>受检地址</t>
  </si>
  <si>
    <t>联系人</t>
  </si>
  <si>
    <t>现场调查
人员</t>
  </si>
  <si>
    <t>调查时间</t>
  </si>
  <si>
    <t>现场采样/
检测人员</t>
  </si>
  <si>
    <t>采样时间</t>
  </si>
  <si>
    <t>用人单位采
样陪同人</t>
  </si>
  <si>
    <t>分析参与人</t>
  </si>
  <si>
    <t>报告签发
时间</t>
  </si>
  <si>
    <t>现场调查、现场采样、现场检测的图像影像</t>
  </si>
  <si>
    <t>备注</t>
  </si>
  <si>
    <t>KDZW250959</t>
  </si>
  <si>
    <t>施耐德电气（厦门）开关设备有限公司苏州分公司</t>
  </si>
  <si>
    <t>江苏省苏州市相城区望亭镇杭桥路18号3幢一层北侧、二层北侧</t>
  </si>
  <si>
    <t>俞一飞</t>
  </si>
  <si>
    <t>浦宗浩,杜亚芳</t>
  </si>
  <si>
    <t>/</t>
  </si>
  <si>
    <t>KDZW250541</t>
  </si>
  <si>
    <t>常熟市良益金属材料有限公司（补测）</t>
  </si>
  <si>
    <t>江苏省常熟市海虞镇周行香桥村香桥工业园</t>
  </si>
  <si>
    <t>陈丹</t>
  </si>
  <si>
    <t>浦宗浩,何帅</t>
  </si>
  <si>
    <t>熊兴瑞,唐泽田</t>
  </si>
  <si>
    <t>KDZW251338</t>
  </si>
  <si>
    <t>苏州三顺机械有限公司</t>
  </si>
  <si>
    <t>江苏省苏州市吴中区苏州市吴中区木渎镇尧峰东路29号</t>
  </si>
  <si>
    <t>杨春莲</t>
  </si>
  <si>
    <t>赵文涛,张文清</t>
  </si>
  <si>
    <t>KDZW251170</t>
  </si>
  <si>
    <t>昆山联滔电子有限公司</t>
  </si>
  <si>
    <t>昆山市锦溪镇百胜路399号</t>
  </si>
  <si>
    <t>潘成响</t>
  </si>
  <si>
    <t xml:space="preserve"> 浦宗浩,张文清</t>
  </si>
  <si>
    <t>徐旖旎、陶玲琳、周丽</t>
  </si>
  <si>
    <t>KDZW250958</t>
  </si>
  <si>
    <t>苏州斯坦雷电气有限公司</t>
  </si>
  <si>
    <r>
      <rPr>
        <sz val="11"/>
        <color rgb="FF000000"/>
        <rFont val="宋体"/>
        <charset val="134"/>
      </rPr>
      <t>苏州高新区前桥路</t>
    </r>
    <r>
      <rPr>
        <sz val="11"/>
        <rFont val="Times New Roman"/>
        <charset val="134"/>
      </rPr>
      <t>353</t>
    </r>
    <r>
      <rPr>
        <sz val="11"/>
        <rFont val="宋体"/>
        <charset val="134"/>
      </rPr>
      <t>号</t>
    </r>
  </si>
  <si>
    <t>王娜</t>
  </si>
  <si>
    <t>周舒怡,杨玉麟</t>
  </si>
  <si>
    <t>张梦磊,朱素杰</t>
  </si>
  <si>
    <t>李书芹、
左成静、
孙传甫</t>
  </si>
  <si>
    <t>KDZW251042</t>
  </si>
  <si>
    <t>苏州林泰实业有限公司</t>
  </si>
  <si>
    <t>吴江市平望镇端市村</t>
  </si>
  <si>
    <t>顾鹏飞</t>
  </si>
  <si>
    <r>
      <rPr>
        <sz val="11"/>
        <color rgb="FF000000"/>
        <rFont val="宋体"/>
        <charset val="134"/>
      </rPr>
      <t>张梦磊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朱素杰</t>
    </r>
  </si>
  <si>
    <t>KDZW251047</t>
  </si>
  <si>
    <t>张家港市时盛针织服饰有限公司</t>
  </si>
  <si>
    <t>江苏省张家港市塘桥镇妙桥金村路51号</t>
  </si>
  <si>
    <t>季俊杰</t>
  </si>
  <si>
    <t>浦宗浩,张文清</t>
  </si>
  <si>
    <t>徐旖旎、徐敏、周丽</t>
  </si>
  <si>
    <t>KDZW251111</t>
  </si>
  <si>
    <t>昆山市陆家镇鸿杰塑料厂</t>
  </si>
  <si>
    <r>
      <rPr>
        <sz val="11"/>
        <color rgb="FF000000"/>
        <rFont val="宋体"/>
        <charset val="134"/>
      </rPr>
      <t>昆山市陆家镇望石路</t>
    </r>
    <r>
      <rPr>
        <sz val="11"/>
        <rFont val="Times New Roman"/>
        <charset val="134"/>
      </rPr>
      <t>518</t>
    </r>
    <r>
      <rPr>
        <sz val="11"/>
        <rFont val="宋体"/>
        <charset val="134"/>
      </rPr>
      <t>号</t>
    </r>
    <r>
      <rPr>
        <sz val="11"/>
        <rFont val="Times New Roman"/>
        <charset val="134"/>
      </rPr>
      <t>6</t>
    </r>
    <r>
      <rPr>
        <sz val="11"/>
        <rFont val="宋体"/>
        <charset val="134"/>
      </rPr>
      <t>号楼</t>
    </r>
  </si>
  <si>
    <t>周春</t>
  </si>
  <si>
    <r>
      <rPr>
        <sz val="11"/>
        <color rgb="FF000000"/>
        <rFont val="宋体"/>
        <charset val="134"/>
      </rPr>
      <t>洪坤祥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杨玉麟</t>
    </r>
  </si>
  <si>
    <t>KDZW250855</t>
  </si>
  <si>
    <t>江苏华大新材料有限公司</t>
  </si>
  <si>
    <r>
      <rPr>
        <sz val="11"/>
        <color rgb="FF000000"/>
        <rFont val="宋体"/>
        <charset val="134"/>
      </rPr>
      <t>江苏省常熟市海虞镇（江苏常熟新材料产业园）盛虞大道</t>
    </r>
    <r>
      <rPr>
        <sz val="11"/>
        <rFont val="Times New Roman"/>
        <charset val="134"/>
      </rPr>
      <t>28</t>
    </r>
    <r>
      <rPr>
        <sz val="11"/>
        <rFont val="宋体"/>
        <charset val="134"/>
      </rPr>
      <t>号</t>
    </r>
  </si>
  <si>
    <t>彭鹏</t>
  </si>
  <si>
    <r>
      <rPr>
        <sz val="11"/>
        <color rgb="FF000000"/>
        <rFont val="宋体"/>
        <charset val="134"/>
      </rPr>
      <t>周舒怡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杨玉麟</t>
    </r>
  </si>
  <si>
    <r>
      <rPr>
        <sz val="11"/>
        <color rgb="FF000000"/>
        <rFont val="宋体"/>
        <charset val="134"/>
      </rPr>
      <t>熊兴瑞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唐泽田</t>
    </r>
  </si>
  <si>
    <r>
      <rPr>
        <sz val="11"/>
        <color rgb="FF000000"/>
        <rFont val="宋体"/>
        <charset val="134"/>
      </rPr>
      <t>2025-05-26</t>
    </r>
    <r>
      <rPr>
        <sz val="11"/>
        <rFont val="宋体"/>
        <charset val="134"/>
      </rPr>
      <t>、</t>
    </r>
    <r>
      <rPr>
        <sz val="11"/>
        <rFont val="Times New Roman"/>
        <charset val="134"/>
      </rPr>
      <t>2025-06-25</t>
    </r>
    <r>
      <rPr>
        <sz val="11"/>
        <rFont val="宋体"/>
        <charset val="134"/>
      </rPr>
      <t>、</t>
    </r>
    <r>
      <rPr>
        <sz val="11"/>
        <rFont val="Times New Roman"/>
        <charset val="134"/>
      </rPr>
      <t xml:space="preserve">2025-06-26 </t>
    </r>
  </si>
  <si>
    <r>
      <rPr>
        <sz val="11"/>
        <color rgb="FF000000"/>
        <rFont val="宋体"/>
        <charset val="134"/>
      </rPr>
      <t>李书芹、</t>
    </r>
    <r>
      <rPr>
        <sz val="10.5"/>
        <rFont val="Times New Roman"/>
        <charset val="134"/>
      </rPr>
      <t xml:space="preserve">
</t>
    </r>
    <r>
      <rPr>
        <sz val="10.5"/>
        <rFont val="宋体"/>
        <charset val="134"/>
      </rPr>
      <t>左成静、</t>
    </r>
    <r>
      <rPr>
        <sz val="10.5"/>
        <rFont val="Times New Roman"/>
        <charset val="134"/>
      </rPr>
      <t xml:space="preserve">
</t>
    </r>
    <r>
      <rPr>
        <sz val="10.5"/>
        <rFont val="宋体"/>
        <charset val="134"/>
      </rPr>
      <t>孙传甫</t>
    </r>
  </si>
  <si>
    <t>KDZW251136</t>
  </si>
  <si>
    <t>江阴宝柏包装有限公司</t>
  </si>
  <si>
    <t>江苏省江阴市南外环路858号</t>
  </si>
  <si>
    <t>刘亚选</t>
  </si>
  <si>
    <r>
      <rPr>
        <sz val="11"/>
        <color rgb="FF000000"/>
        <rFont val="宋体"/>
        <charset val="134"/>
      </rPr>
      <t>浦宗浩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何帅</t>
    </r>
  </si>
  <si>
    <t>杨玉麟,朱素杰</t>
  </si>
  <si>
    <t>KDZW251174</t>
  </si>
  <si>
    <t>常熟市兆佳针纺织有限公司</t>
  </si>
  <si>
    <t>常熟东南经济开发区富春江路7号</t>
  </si>
  <si>
    <t>周秀兰</t>
  </si>
  <si>
    <t>浦宗浩,苏嘉浩</t>
  </si>
  <si>
    <t>徐旖旎、王倩、周丽</t>
  </si>
  <si>
    <t>KDZW251291</t>
  </si>
  <si>
    <t>戴铂新材料(常熟)有限公司</t>
  </si>
  <si>
    <t>常熟市东南街道东南大道1267号</t>
  </si>
  <si>
    <t>许工</t>
  </si>
  <si>
    <r>
      <rPr>
        <sz val="11"/>
        <color rgb="FF000000"/>
        <rFont val="宋体"/>
        <charset val="134"/>
      </rPr>
      <t>洪坤祥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张梦磊</t>
    </r>
  </si>
  <si>
    <t>KDZW251037</t>
  </si>
  <si>
    <t>苏州维克尔光电科技有限公司</t>
  </si>
  <si>
    <t>苏州吴中经济开发区天鹅荡路2001号</t>
  </si>
  <si>
    <t>宋娟</t>
  </si>
  <si>
    <r>
      <rPr>
        <sz val="11"/>
        <color rgb="FF000000"/>
        <rFont val="宋体"/>
        <charset val="134"/>
      </rPr>
      <t xml:space="preserve"> </t>
    </r>
    <r>
      <rPr>
        <sz val="11"/>
        <rFont val="宋体"/>
        <charset val="134"/>
      </rPr>
      <t>洪坤祥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苏嘉浩</t>
    </r>
  </si>
  <si>
    <t>KDZW250654</t>
  </si>
  <si>
    <t>张家港市美特高分子材料有限公司</t>
  </si>
  <si>
    <t>张家港市金港镇晨港路8号</t>
  </si>
  <si>
    <t>朱律</t>
  </si>
  <si>
    <r>
      <rPr>
        <sz val="11"/>
        <color rgb="FF000000"/>
        <rFont val="宋体"/>
        <charset val="134"/>
      </rPr>
      <t>赵文涛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朱素杰</t>
    </r>
  </si>
  <si>
    <t>KDZW250885</t>
  </si>
  <si>
    <t>张家港鑫呈纺织有限公司</t>
  </si>
  <si>
    <t>张家港市凤凰镇西张镇北路43号</t>
  </si>
  <si>
    <t>张卫东</t>
  </si>
  <si>
    <r>
      <rPr>
        <sz val="11"/>
        <color rgb="FF000000"/>
        <rFont val="宋体"/>
        <charset val="134"/>
      </rPr>
      <t>苏嘉浩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唐泽田</t>
    </r>
  </si>
  <si>
    <t>KDZW250909</t>
  </si>
  <si>
    <t>常熟市东南街道金之洋纺织厂(个体工商户)</t>
  </si>
  <si>
    <r>
      <rPr>
        <sz val="11"/>
        <color rgb="FF000000"/>
        <rFont val="宋体"/>
        <charset val="134"/>
      </rPr>
      <t>江苏省苏州市常熟市东南街道新安江路</t>
    </r>
    <r>
      <rPr>
        <sz val="11"/>
        <rFont val="Times New Roman"/>
        <charset val="134"/>
      </rPr>
      <t>62</t>
    </r>
    <r>
      <rPr>
        <sz val="11"/>
        <rFont val="宋体"/>
        <charset val="134"/>
      </rPr>
      <t>号</t>
    </r>
  </si>
  <si>
    <t>陈海玲</t>
  </si>
  <si>
    <r>
      <rPr>
        <sz val="11"/>
        <color rgb="FF000000"/>
        <rFont val="宋体"/>
        <charset val="134"/>
      </rPr>
      <t>浦宗浩</t>
    </r>
    <r>
      <rPr>
        <sz val="10"/>
        <rFont val="Segoe UI"/>
        <charset val="134"/>
      </rPr>
      <t>,</t>
    </r>
    <r>
      <rPr>
        <sz val="10"/>
        <rFont val="宋体"/>
        <charset val="134"/>
      </rPr>
      <t>苏嘉浩</t>
    </r>
  </si>
  <si>
    <r>
      <rPr>
        <sz val="11"/>
        <color rgb="FF000000"/>
        <rFont val="宋体"/>
        <charset val="134"/>
      </rPr>
      <t>浦宗浩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苏嘉浩</t>
    </r>
  </si>
  <si>
    <r>
      <rPr>
        <sz val="11"/>
        <color rgb="FF000000"/>
        <rFont val="宋体"/>
        <charset val="134"/>
      </rPr>
      <t>徐旖旎、</t>
    </r>
    <r>
      <rPr>
        <sz val="10.5"/>
        <rFont val="Times New Roman"/>
        <charset val="134"/>
      </rPr>
      <t xml:space="preserve">
</t>
    </r>
    <r>
      <rPr>
        <sz val="10.5"/>
        <rFont val="宋体"/>
        <charset val="134"/>
      </rPr>
      <t>孙赛、周丽</t>
    </r>
  </si>
  <si>
    <t>KDZW250862</t>
  </si>
  <si>
    <t>惠亚科技（苏州）有限公司</t>
  </si>
  <si>
    <t>苏州相城经济开发区</t>
  </si>
  <si>
    <t>张永留</t>
  </si>
  <si>
    <r>
      <rPr>
        <sz val="11"/>
        <color rgb="FF000000"/>
        <rFont val="宋体"/>
        <charset val="134"/>
      </rPr>
      <t>浦宗浩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宋艺美</t>
    </r>
  </si>
  <si>
    <t>KDZW251212</t>
  </si>
  <si>
    <t>江阴市华天工程机械有限公司</t>
  </si>
  <si>
    <t>江阴市利港街道华兴路2号</t>
  </si>
  <si>
    <t>朱玲波</t>
  </si>
  <si>
    <r>
      <rPr>
        <sz val="11"/>
        <color rgb="FF000000"/>
        <rFont val="宋体"/>
        <charset val="134"/>
      </rPr>
      <t>杨玉麟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朱素杰</t>
    </r>
  </si>
  <si>
    <t>KDZW251119</t>
  </si>
  <si>
    <t>上海亚大汽车塑料制品有限公司常熟分公司</t>
  </si>
  <si>
    <r>
      <rPr>
        <sz val="11"/>
        <color rgb="FF000000"/>
        <rFont val="宋体"/>
        <charset val="134"/>
      </rPr>
      <t>江苏省常熟市海虞镇智周路</t>
    </r>
    <r>
      <rPr>
        <sz val="11"/>
        <rFont val="Times New Roman"/>
        <charset val="134"/>
      </rPr>
      <t>53</t>
    </r>
    <r>
      <rPr>
        <sz val="11"/>
        <rFont val="宋体"/>
        <charset val="134"/>
      </rPr>
      <t>号</t>
    </r>
  </si>
  <si>
    <t>陈益</t>
  </si>
  <si>
    <r>
      <rPr>
        <sz val="11"/>
        <color rgb="FF000000"/>
        <rFont val="宋体"/>
        <charset val="134"/>
      </rPr>
      <t>周舒怡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张云龙</t>
    </r>
  </si>
  <si>
    <r>
      <rPr>
        <sz val="11"/>
        <color rgb="FF000000"/>
        <rFont val="宋体"/>
        <charset val="134"/>
      </rPr>
      <t>张梦磊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张云龙</t>
    </r>
  </si>
  <si>
    <t>陶玲琳、孙赛、周丽</t>
  </si>
  <si>
    <t>KDZW251246</t>
  </si>
  <si>
    <t>苏州宇信特殊包装股份有限公司</t>
  </si>
  <si>
    <t>苏州市吴江区松陵镇菀坪开发东路</t>
  </si>
  <si>
    <t>郑建勇</t>
  </si>
  <si>
    <r>
      <rPr>
        <sz val="11"/>
        <rFont val="宋体"/>
        <charset val="134"/>
      </rPr>
      <t>赵文涛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朱素杰</t>
    </r>
  </si>
  <si>
    <t>KDZW251018</t>
  </si>
  <si>
    <t>常熟市腾坤路面工程有限公司</t>
  </si>
  <si>
    <r>
      <rPr>
        <sz val="11"/>
        <color rgb="FF000000"/>
        <rFont val="宋体"/>
        <charset val="134"/>
      </rPr>
      <t>常熟市银河路儒浜大桥东</t>
    </r>
    <r>
      <rPr>
        <sz val="11"/>
        <rFont val="Times New Roman"/>
        <charset val="134"/>
      </rPr>
      <t>1000</t>
    </r>
    <r>
      <rPr>
        <sz val="11"/>
        <rFont val="宋体"/>
        <charset val="134"/>
      </rPr>
      <t>米江苏常凌交通工程有限公司场内</t>
    </r>
  </si>
  <si>
    <t>杨善成</t>
  </si>
  <si>
    <t>KDZW250891</t>
  </si>
  <si>
    <t>苏州兴业材料科技股份有限公司</t>
  </si>
  <si>
    <t>苏州高新区浒关工业园道安路15号</t>
  </si>
  <si>
    <t>陆总</t>
  </si>
  <si>
    <r>
      <rPr>
        <sz val="11"/>
        <color rgb="FF000000"/>
        <rFont val="宋体"/>
        <charset val="134"/>
      </rPr>
      <t>陈中秋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熊兴瑞</t>
    </r>
  </si>
  <si>
    <t>KDZW251163</t>
  </si>
  <si>
    <t>张家港市博迪五金工具有限公司</t>
  </si>
  <si>
    <r>
      <rPr>
        <sz val="11"/>
        <color rgb="FF000000"/>
        <rFont val="宋体"/>
        <charset val="134"/>
      </rPr>
      <t>张家港市大新镇新乐路</t>
    </r>
    <r>
      <rPr>
        <sz val="11"/>
        <rFont val="Times New Roman"/>
        <charset val="134"/>
      </rPr>
      <t>6</t>
    </r>
    <r>
      <rPr>
        <sz val="11"/>
        <rFont val="宋体"/>
        <charset val="134"/>
      </rPr>
      <t>号</t>
    </r>
  </si>
  <si>
    <t>李明</t>
  </si>
  <si>
    <r>
      <rPr>
        <sz val="11"/>
        <color rgb="FF000000"/>
        <rFont val="宋体"/>
        <charset val="134"/>
      </rPr>
      <t>浦宗浩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张文清</t>
    </r>
  </si>
  <si>
    <t>KDZW250919</t>
  </si>
  <si>
    <t>镇江建科建设科技有限公司</t>
  </si>
  <si>
    <t>江苏省镇江市丹徒区高资街道正东村招甸</t>
  </si>
  <si>
    <r>
      <rPr>
        <sz val="11"/>
        <color rgb="FF000000"/>
        <rFont val="宋体"/>
        <charset val="134"/>
      </rPr>
      <t xml:space="preserve"> </t>
    </r>
    <r>
      <rPr>
        <sz val="11"/>
        <rFont val="宋体"/>
        <charset val="134"/>
      </rPr>
      <t>徐工</t>
    </r>
  </si>
  <si>
    <r>
      <rPr>
        <sz val="11"/>
        <color rgb="FF000000"/>
        <rFont val="宋体"/>
        <charset val="134"/>
      </rPr>
      <t>钱亚骜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刘中凯</t>
    </r>
  </si>
  <si>
    <t xml:space="preserve"> 2025-06-23</t>
  </si>
  <si>
    <t>KDZW251312</t>
  </si>
  <si>
    <t>常熟市骁勇经编丝绒有限公司</t>
  </si>
  <si>
    <r>
      <rPr>
        <sz val="11"/>
        <color rgb="FF000000"/>
        <rFont val="宋体"/>
        <charset val="134"/>
      </rPr>
      <t>常熟市梅李镇梅北路</t>
    </r>
    <r>
      <rPr>
        <sz val="11"/>
        <rFont val="Times New Roman"/>
        <charset val="134"/>
      </rPr>
      <t>82</t>
    </r>
    <r>
      <rPr>
        <sz val="11"/>
        <rFont val="宋体"/>
        <charset val="134"/>
      </rPr>
      <t>号</t>
    </r>
    <r>
      <rPr>
        <sz val="11"/>
        <rFont val="Times New Roman"/>
        <charset val="134"/>
      </rPr>
      <t xml:space="preserve"> </t>
    </r>
  </si>
  <si>
    <t>朱芳</t>
  </si>
  <si>
    <t>KDZW250519</t>
  </si>
  <si>
    <t>格伦雷文纺织科技（苏州）有限公司</t>
  </si>
  <si>
    <t>苏州工业园区美意街8号</t>
  </si>
  <si>
    <t>刘承泽</t>
  </si>
  <si>
    <r>
      <rPr>
        <sz val="11"/>
        <color rgb="FF000000"/>
        <rFont val="宋体"/>
        <charset val="134"/>
      </rPr>
      <t>洪坤祥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苏嘉浩</t>
    </r>
  </si>
  <si>
    <t>KDZW251358</t>
  </si>
  <si>
    <t>昆山浠辰包装科技有限公司</t>
  </si>
  <si>
    <r>
      <rPr>
        <sz val="11"/>
        <color rgb="FF000000"/>
        <rFont val="宋体"/>
        <charset val="134"/>
      </rPr>
      <t>昆山市张浦镇振新西路</t>
    </r>
    <r>
      <rPr>
        <sz val="11"/>
        <rFont val="Times New Roman"/>
        <charset val="134"/>
      </rPr>
      <t>369</t>
    </r>
    <r>
      <rPr>
        <sz val="11"/>
        <rFont val="宋体"/>
        <charset val="134"/>
      </rPr>
      <t>号</t>
    </r>
  </si>
  <si>
    <t>王女士</t>
  </si>
  <si>
    <r>
      <rPr>
        <sz val="11"/>
        <color rgb="FF000000"/>
        <rFont val="宋体"/>
        <charset val="134"/>
      </rPr>
      <t>陶鸿飞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杨建峰</t>
    </r>
  </si>
  <si>
    <t>KDZW251359</t>
  </si>
  <si>
    <t>昆山优绮印刷有限公司</t>
  </si>
  <si>
    <r>
      <rPr>
        <sz val="11"/>
        <color rgb="FF000000"/>
        <rFont val="宋体"/>
        <charset val="134"/>
      </rPr>
      <t>江苏省昆山市陆家镇丰夏路</t>
    </r>
    <r>
      <rPr>
        <sz val="11"/>
        <rFont val="Times New Roman"/>
        <charset val="134"/>
      </rPr>
      <t>18</t>
    </r>
    <r>
      <rPr>
        <sz val="11"/>
        <rFont val="宋体"/>
        <charset val="134"/>
      </rPr>
      <t>号</t>
    </r>
  </si>
  <si>
    <t>王小姐</t>
  </si>
  <si>
    <t>KDZW251079</t>
  </si>
  <si>
    <t>苏州邻奥汽车销售服务有限公司</t>
  </si>
  <si>
    <t>苏州市吴中区木渎镇中山东路161号</t>
  </si>
  <si>
    <t>李月娥</t>
  </si>
  <si>
    <r>
      <rPr>
        <sz val="11"/>
        <color rgb="FF000000"/>
        <rFont val="宋体"/>
        <charset val="134"/>
      </rPr>
      <t>赵文涛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张文清</t>
    </r>
  </si>
  <si>
    <t>KDZW250577</t>
  </si>
  <si>
    <t>绿马仕新材料科技(昆山)有限公司</t>
  </si>
  <si>
    <r>
      <rPr>
        <sz val="11"/>
        <color rgb="FF000000"/>
        <rFont val="宋体"/>
        <charset val="134"/>
      </rPr>
      <t>昆山开发区精密机械产业园雄鹰路</t>
    </r>
    <r>
      <rPr>
        <sz val="11"/>
        <rFont val="Times New Roman"/>
        <charset val="134"/>
      </rPr>
      <t>67</t>
    </r>
    <r>
      <rPr>
        <sz val="11"/>
        <rFont val="宋体"/>
        <charset val="134"/>
      </rPr>
      <t>号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号房</t>
    </r>
    <r>
      <rPr>
        <sz val="11"/>
        <rFont val="Times New Roman"/>
        <charset val="134"/>
      </rPr>
      <t>4</t>
    </r>
    <r>
      <rPr>
        <sz val="11"/>
        <rFont val="宋体"/>
        <charset val="134"/>
      </rPr>
      <t>楼</t>
    </r>
  </si>
  <si>
    <t>贺忠义</t>
  </si>
  <si>
    <t>KDZW251090</t>
  </si>
  <si>
    <t>樱花金属工业（苏州）有限公司</t>
  </si>
  <si>
    <t>苏州市吴中区胥口镇胥江工业园子胥路</t>
  </si>
  <si>
    <t>吴德兴</t>
  </si>
  <si>
    <t>KDZW251071</t>
  </si>
  <si>
    <t>苏州德凯胜高分子技术有限公司</t>
  </si>
  <si>
    <r>
      <rPr>
        <sz val="11"/>
        <color rgb="FF000000"/>
        <rFont val="宋体"/>
        <charset val="134"/>
      </rPr>
      <t>苏州工业园区星龙街</t>
    </r>
    <r>
      <rPr>
        <sz val="11"/>
        <rFont val="Times New Roman"/>
        <charset val="134"/>
      </rPr>
      <t>428</t>
    </r>
    <r>
      <rPr>
        <sz val="11"/>
        <rFont val="宋体"/>
        <charset val="134"/>
      </rPr>
      <t>号苏春工业坊</t>
    </r>
    <r>
      <rPr>
        <sz val="11"/>
        <rFont val="Times New Roman"/>
        <charset val="134"/>
      </rPr>
      <t>18CD</t>
    </r>
    <r>
      <rPr>
        <sz val="11"/>
        <rFont val="宋体"/>
        <charset val="134"/>
      </rPr>
      <t>单元</t>
    </r>
  </si>
  <si>
    <t>谭英群</t>
  </si>
  <si>
    <t>KDZW250828</t>
  </si>
  <si>
    <t>昆山恩斯克有限公司</t>
  </si>
  <si>
    <t>江苏省昆山开发区黄浦江中路1268号</t>
  </si>
  <si>
    <t>黄德军</t>
  </si>
  <si>
    <r>
      <rPr>
        <sz val="11"/>
        <color rgb="FF000000"/>
        <rFont val="宋体"/>
        <charset val="134"/>
      </rPr>
      <t>刘中凯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许燕</t>
    </r>
  </si>
  <si>
    <r>
      <rPr>
        <sz val="11"/>
        <color rgb="FF000000"/>
        <rFont val="宋体"/>
        <charset val="134"/>
      </rPr>
      <t>许燕</t>
    </r>
    <r>
      <rPr>
        <sz val="11"/>
        <rFont val="Times New Roman"/>
        <charset val="134"/>
      </rPr>
      <t>,</t>
    </r>
    <r>
      <rPr>
        <sz val="11"/>
        <rFont val="宋体"/>
        <charset val="134"/>
      </rPr>
      <t>刘中凯</t>
    </r>
  </si>
  <si>
    <t>KDZW251177</t>
  </si>
  <si>
    <t>苏州永文汽车部件有限公司</t>
  </si>
  <si>
    <t>昆山开发区西江路158号7号房一楼</t>
  </si>
  <si>
    <t>薛小真</t>
  </si>
  <si>
    <t>KDZW251072</t>
  </si>
  <si>
    <t>苏州市江枫白蚁防治有限公司</t>
  </si>
  <si>
    <t>苏州高新区枫桥镇旺米村</t>
  </si>
  <si>
    <t>钱静芳</t>
  </si>
  <si>
    <t>KDZW251175</t>
  </si>
  <si>
    <t>苏州市明胜铝业有限公司</t>
  </si>
  <si>
    <t>苏州市相城区黄埭镇康阳路235号</t>
  </si>
  <si>
    <t>李工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</si>
</sst>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/m/d;@"/>
  </numFmts>
  <fonts count="34">
    <font>
      <sz val="12"/>
      <color theme="1"/>
      <name val="等线"/>
      <charset val="134"/>
      <scheme val="minor"/>
    </font>
    <font>
      <sz val="12"/>
      <name val="等线"/>
      <charset val="134"/>
      <scheme val="minor"/>
    </font>
    <font>
      <sz val="11"/>
      <color rgb="FF000000"/>
      <name val="宋体"/>
      <charset val="134"/>
    </font>
    <font>
      <b/>
      <sz val="14"/>
      <color rgb="FF000000"/>
      <name val="宋体"/>
      <charset val="134"/>
    </font>
    <font>
      <b/>
      <sz val="11"/>
      <color rgb="FF000000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sz val="10"/>
      <color rgb="FF000000"/>
      <name val="宋体"/>
      <charset val="134"/>
    </font>
    <font>
      <sz val="10"/>
      <color rgb="FF000000"/>
      <name val="Times New Roman"/>
      <charset val="134"/>
    </font>
    <font>
      <sz val="10"/>
      <name val="宋体"/>
      <charset val="134"/>
    </font>
    <font>
      <sz val="11"/>
      <color theme="1"/>
      <name val="等线"/>
      <charset val="134"/>
      <scheme val="minor"/>
    </font>
    <font>
      <u/>
      <sz val="10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name val="Times New Roman"/>
      <charset val="134"/>
    </font>
    <font>
      <sz val="10"/>
      <name val="Segoe UI"/>
      <charset val="134"/>
    </font>
    <font>
      <sz val="10.5"/>
      <name val="Times New Roman"/>
      <charset val="134"/>
    </font>
    <font>
      <sz val="10.5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10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0" fillId="3" borderId="6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4" borderId="9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5" borderId="9" applyNumberFormat="0" applyAlignment="0" applyProtection="0">
      <alignment vertical="center"/>
    </xf>
    <xf numFmtId="0" fontId="22" fillId="6" borderId="11" applyNumberFormat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8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176" fontId="2" fillId="0" borderId="0" xfId="0" applyNumberFormat="1" applyFont="1">
      <alignment vertical="center"/>
    </xf>
    <xf numFmtId="176" fontId="2" fillId="2" borderId="0" xfId="0" applyNumberFormat="1" applyFont="1" applyFill="1">
      <alignment vertical="center"/>
    </xf>
    <xf numFmtId="0" fontId="3" fillId="0" borderId="0" xfId="0" applyFont="1" applyAlignment="1">
      <alignment horizontal="center" vertical="center"/>
    </xf>
    <xf numFmtId="176" fontId="3" fillId="0" borderId="0" xfId="0" applyNumberFormat="1" applyFont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/>
    </xf>
    <xf numFmtId="0" fontId="4" fillId="0" borderId="1" xfId="0" applyFont="1" applyBorder="1" applyAlignment="1" applyProtection="1">
      <alignment horizontal="center" vertical="center" wrapText="1"/>
    </xf>
    <xf numFmtId="176" fontId="4" fillId="0" borderId="1" xfId="0" applyNumberFormat="1" applyFont="1" applyBorder="1" applyAlignment="1" applyProtection="1">
      <alignment horizontal="center" vertical="center"/>
    </xf>
    <xf numFmtId="0" fontId="2" fillId="0" borderId="1" xfId="0" applyFont="1" applyBorder="1" applyAlignment="1" applyProtection="1">
      <alignment horizontal="center" vertical="center"/>
    </xf>
    <xf numFmtId="0" fontId="2" fillId="2" borderId="1" xfId="0" applyFont="1" applyFill="1" applyBorder="1" applyAlignment="1" applyProtection="1">
      <alignment horizontal="center" vertical="center" wrapText="1"/>
    </xf>
    <xf numFmtId="0" fontId="2" fillId="0" borderId="1" xfId="0" applyFont="1" applyBorder="1" applyAlignment="1" applyProtection="1">
      <alignment horizontal="center" vertical="center" wrapText="1"/>
    </xf>
    <xf numFmtId="176" fontId="2" fillId="0" borderId="1" xfId="0" applyNumberFormat="1" applyFont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0" borderId="1" xfId="0" applyFont="1" applyBorder="1" applyAlignment="1" applyProtection="1">
      <alignment horizontal="center" vertical="center" wrapText="1"/>
    </xf>
    <xf numFmtId="176" fontId="5" fillId="0" borderId="1" xfId="0" applyNumberFormat="1" applyFont="1" applyBorder="1" applyAlignment="1" applyProtection="1">
      <alignment horizontal="center" vertical="center" wrapText="1"/>
    </xf>
    <xf numFmtId="176" fontId="3" fillId="2" borderId="0" xfId="0" applyNumberFormat="1" applyFont="1" applyFill="1" applyAlignment="1">
      <alignment horizontal="center" vertical="center"/>
    </xf>
    <xf numFmtId="176" fontId="4" fillId="2" borderId="1" xfId="0" applyNumberFormat="1" applyFont="1" applyFill="1" applyBorder="1" applyAlignment="1" applyProtection="1">
      <alignment horizontal="center" vertical="center"/>
    </xf>
    <xf numFmtId="0" fontId="6" fillId="0" borderId="2" xfId="0" applyFont="1" applyBorder="1" applyAlignment="1" applyProtection="1">
      <alignment horizontal="center" vertical="center" wrapText="1"/>
    </xf>
    <xf numFmtId="0" fontId="4" fillId="2" borderId="1" xfId="0" applyFont="1" applyFill="1" applyBorder="1" applyAlignment="1" applyProtection="1">
      <alignment horizontal="center" vertical="center" wrapText="1"/>
    </xf>
    <xf numFmtId="0" fontId="4" fillId="0" borderId="3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176" fontId="2" fillId="2" borderId="1" xfId="0" applyNumberFormat="1" applyFont="1" applyFill="1" applyBorder="1" applyAlignment="1" applyProtection="1">
      <alignment horizontal="center" vertical="center" wrapText="1"/>
    </xf>
    <xf numFmtId="176" fontId="2" fillId="2" borderId="1" xfId="0" applyNumberFormat="1" applyFont="1" applyFill="1" applyBorder="1" applyAlignment="1" applyProtection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2" fillId="0" borderId="5" xfId="0" applyFont="1" applyBorder="1" applyAlignment="1" applyProtection="1">
      <alignment horizontal="center" vertical="center" wrapText="1"/>
    </xf>
    <xf numFmtId="0" fontId="2" fillId="0" borderId="2" xfId="0" applyFont="1" applyBorder="1" applyAlignment="1" applyProtection="1">
      <alignment horizontal="center" vertical="center" wrapText="1"/>
    </xf>
    <xf numFmtId="0" fontId="0" fillId="0" borderId="2" xfId="0" applyBorder="1">
      <alignment vertical="center"/>
    </xf>
    <xf numFmtId="176" fontId="5" fillId="2" borderId="1" xfId="0" applyNumberFormat="1" applyFont="1" applyFill="1" applyBorder="1" applyAlignment="1" applyProtection="1">
      <alignment horizontal="center" vertical="center" wrapText="1"/>
    </xf>
    <xf numFmtId="176" fontId="5" fillId="2" borderId="1" xfId="0" applyNumberFormat="1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" fillId="0" borderId="2" xfId="0" applyFont="1" applyBorder="1">
      <alignment vertical="center"/>
    </xf>
    <xf numFmtId="0" fontId="2" fillId="0" borderId="3" xfId="0" applyFont="1" applyBorder="1" applyAlignment="1" applyProtection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C41BFB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jpeg"/><Relationship Id="rId8" Type="http://schemas.openxmlformats.org/officeDocument/2006/relationships/image" Target="media/image8.jpeg"/><Relationship Id="rId71" Type="http://schemas.openxmlformats.org/officeDocument/2006/relationships/image" Target="media/image71.jpeg"/><Relationship Id="rId70" Type="http://schemas.openxmlformats.org/officeDocument/2006/relationships/image" Target="media/image70.jpeg"/><Relationship Id="rId7" Type="http://schemas.openxmlformats.org/officeDocument/2006/relationships/image" Target="media/image7.jpeg"/><Relationship Id="rId69" Type="http://schemas.openxmlformats.org/officeDocument/2006/relationships/image" Target="media/image69.jpeg"/><Relationship Id="rId68" Type="http://schemas.openxmlformats.org/officeDocument/2006/relationships/image" Target="media/image68.jpeg"/><Relationship Id="rId67" Type="http://schemas.openxmlformats.org/officeDocument/2006/relationships/image" Target="media/image67.jpeg"/><Relationship Id="rId66" Type="http://schemas.openxmlformats.org/officeDocument/2006/relationships/image" Target="media/image66.jpeg"/><Relationship Id="rId65" Type="http://schemas.openxmlformats.org/officeDocument/2006/relationships/image" Target="media/image65.jpeg"/><Relationship Id="rId64" Type="http://schemas.openxmlformats.org/officeDocument/2006/relationships/image" Target="media/image64.jpeg"/><Relationship Id="rId63" Type="http://schemas.openxmlformats.org/officeDocument/2006/relationships/image" Target="media/image63.jpeg"/><Relationship Id="rId62" Type="http://schemas.openxmlformats.org/officeDocument/2006/relationships/image" Target="media/image62.jpeg"/><Relationship Id="rId61" Type="http://schemas.openxmlformats.org/officeDocument/2006/relationships/image" Target="media/image61.jpeg"/><Relationship Id="rId60" Type="http://schemas.openxmlformats.org/officeDocument/2006/relationships/image" Target="media/image60.jpeg"/><Relationship Id="rId6" Type="http://schemas.openxmlformats.org/officeDocument/2006/relationships/image" Target="media/image6.jpeg"/><Relationship Id="rId59" Type="http://schemas.openxmlformats.org/officeDocument/2006/relationships/image" Target="media/image59.jpeg"/><Relationship Id="rId58" Type="http://schemas.openxmlformats.org/officeDocument/2006/relationships/image" Target="media/image58.jpeg"/><Relationship Id="rId57" Type="http://schemas.openxmlformats.org/officeDocument/2006/relationships/image" Target="media/image57.jpeg"/><Relationship Id="rId56" Type="http://schemas.openxmlformats.org/officeDocument/2006/relationships/image" Target="media/image56.jpeg"/><Relationship Id="rId55" Type="http://schemas.openxmlformats.org/officeDocument/2006/relationships/image" Target="media/image55.jpeg"/><Relationship Id="rId54" Type="http://schemas.openxmlformats.org/officeDocument/2006/relationships/image" Target="media/image54.jpeg"/><Relationship Id="rId53" Type="http://schemas.openxmlformats.org/officeDocument/2006/relationships/image" Target="media/image53.jpeg"/><Relationship Id="rId52" Type="http://schemas.openxmlformats.org/officeDocument/2006/relationships/image" Target="media/image52.jpeg"/><Relationship Id="rId51" Type="http://schemas.openxmlformats.org/officeDocument/2006/relationships/image" Target="media/image51.jpeg"/><Relationship Id="rId50" Type="http://schemas.openxmlformats.org/officeDocument/2006/relationships/image" Target="media/image50.jpeg"/><Relationship Id="rId5" Type="http://schemas.openxmlformats.org/officeDocument/2006/relationships/image" Target="media/image5.jpeg"/><Relationship Id="rId49" Type="http://schemas.openxmlformats.org/officeDocument/2006/relationships/image" Target="media/image49.jpeg"/><Relationship Id="rId48" Type="http://schemas.openxmlformats.org/officeDocument/2006/relationships/image" Target="media/image48.jpeg"/><Relationship Id="rId47" Type="http://schemas.openxmlformats.org/officeDocument/2006/relationships/image" Target="media/image47.jpeg"/><Relationship Id="rId46" Type="http://schemas.openxmlformats.org/officeDocument/2006/relationships/image" Target="media/image46.jpeg"/><Relationship Id="rId45" Type="http://schemas.openxmlformats.org/officeDocument/2006/relationships/image" Target="media/image45.jpeg"/><Relationship Id="rId44" Type="http://schemas.openxmlformats.org/officeDocument/2006/relationships/image" Target="media/image44.jpeg"/><Relationship Id="rId43" Type="http://schemas.openxmlformats.org/officeDocument/2006/relationships/image" Target="media/image43.jpeg"/><Relationship Id="rId42" Type="http://schemas.openxmlformats.org/officeDocument/2006/relationships/image" Target="media/image42.jpeg"/><Relationship Id="rId41" Type="http://schemas.openxmlformats.org/officeDocument/2006/relationships/image" Target="media/image41.jpeg"/><Relationship Id="rId40" Type="http://schemas.openxmlformats.org/officeDocument/2006/relationships/image" Target="media/image40.jpeg"/><Relationship Id="rId4" Type="http://schemas.openxmlformats.org/officeDocument/2006/relationships/image" Target="media/image4.jpeg"/><Relationship Id="rId39" Type="http://schemas.openxmlformats.org/officeDocument/2006/relationships/image" Target="media/image39.jpeg"/><Relationship Id="rId38" Type="http://schemas.openxmlformats.org/officeDocument/2006/relationships/image" Target="media/image38.jpeg"/><Relationship Id="rId37" Type="http://schemas.openxmlformats.org/officeDocument/2006/relationships/image" Target="media/image37.jpeg"/><Relationship Id="rId36" Type="http://schemas.openxmlformats.org/officeDocument/2006/relationships/image" Target="media/image36.jpeg"/><Relationship Id="rId35" Type="http://schemas.openxmlformats.org/officeDocument/2006/relationships/image" Target="media/image35.jpeg"/><Relationship Id="rId34" Type="http://schemas.openxmlformats.org/officeDocument/2006/relationships/image" Target="media/image34.jpeg"/><Relationship Id="rId33" Type="http://schemas.openxmlformats.org/officeDocument/2006/relationships/image" Target="media/image33.jpeg"/><Relationship Id="rId32" Type="http://schemas.openxmlformats.org/officeDocument/2006/relationships/image" Target="media/image32.jpeg"/><Relationship Id="rId31" Type="http://schemas.openxmlformats.org/officeDocument/2006/relationships/image" Target="media/image31.jpeg"/><Relationship Id="rId30" Type="http://schemas.openxmlformats.org/officeDocument/2006/relationships/image" Target="media/image30.jpeg"/><Relationship Id="rId3" Type="http://schemas.openxmlformats.org/officeDocument/2006/relationships/image" Target="media/image3.jpeg"/><Relationship Id="rId29" Type="http://schemas.openxmlformats.org/officeDocument/2006/relationships/image" Target="media/image29.jpeg"/><Relationship Id="rId28" Type="http://schemas.openxmlformats.org/officeDocument/2006/relationships/image" Target="media/image28.jpeg"/><Relationship Id="rId27" Type="http://schemas.openxmlformats.org/officeDocument/2006/relationships/image" Target="media/image27.jpeg"/><Relationship Id="rId26" Type="http://schemas.openxmlformats.org/officeDocument/2006/relationships/image" Target="media/image26.jpeg"/><Relationship Id="rId25" Type="http://schemas.openxmlformats.org/officeDocument/2006/relationships/image" Target="media/image25.jpeg"/><Relationship Id="rId24" Type="http://schemas.openxmlformats.org/officeDocument/2006/relationships/image" Target="media/image24.jpeg"/><Relationship Id="rId23" Type="http://schemas.openxmlformats.org/officeDocument/2006/relationships/image" Target="media/image23.jpeg"/><Relationship Id="rId22" Type="http://schemas.openxmlformats.org/officeDocument/2006/relationships/image" Target="media/image22.jpeg"/><Relationship Id="rId21" Type="http://schemas.openxmlformats.org/officeDocument/2006/relationships/image" Target="media/image21.jpeg"/><Relationship Id="rId20" Type="http://schemas.openxmlformats.org/officeDocument/2006/relationships/image" Target="media/image20.jpeg"/><Relationship Id="rId2" Type="http://schemas.openxmlformats.org/officeDocument/2006/relationships/image" Target="media/image2.jpeg"/><Relationship Id="rId19" Type="http://schemas.openxmlformats.org/officeDocument/2006/relationships/image" Target="media/image19.jpeg"/><Relationship Id="rId18" Type="http://schemas.openxmlformats.org/officeDocument/2006/relationships/image" Target="media/image18.jpeg"/><Relationship Id="rId17" Type="http://schemas.openxmlformats.org/officeDocument/2006/relationships/image" Target="media/image17.jpeg"/><Relationship Id="rId16" Type="http://schemas.openxmlformats.org/officeDocument/2006/relationships/image" Target="media/image16.jpeg"/><Relationship Id="rId15" Type="http://schemas.openxmlformats.org/officeDocument/2006/relationships/image" Target="media/image15.jpeg"/><Relationship Id="rId14" Type="http://schemas.openxmlformats.org/officeDocument/2006/relationships/image" Target="media/image14.jpeg"/><Relationship Id="rId13" Type="http://schemas.openxmlformats.org/officeDocument/2006/relationships/image" Target="media/image13.jpeg"/><Relationship Id="rId12" Type="http://schemas.openxmlformats.org/officeDocument/2006/relationships/image" Target="media/image12.jpeg"/><Relationship Id="rId11" Type="http://schemas.openxmlformats.org/officeDocument/2006/relationships/image" Target="media/image11.jpeg"/><Relationship Id="rId10" Type="http://schemas.openxmlformats.org/officeDocument/2006/relationships/image" Target="media/image10.jpeg"/><Relationship Id="rId1" Type="http://schemas.openxmlformats.org/officeDocument/2006/relationships/image" Target="media/image1.jpeg"/></Relationships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www.wps.cn/officeDocument/2020/cellImage" Target="cellimag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O38"/>
  <sheetViews>
    <sheetView tabSelected="1" workbookViewId="0">
      <pane xSplit="4" ySplit="2" topLeftCell="E24" activePane="bottomRight" state="frozen"/>
      <selection/>
      <selection pane="topRight"/>
      <selection pane="bottomLeft"/>
      <selection pane="bottomRight" activeCell="Q25" sqref="Q25"/>
    </sheetView>
  </sheetViews>
  <sheetFormatPr defaultColWidth="9" defaultRowHeight="13.5" customHeight="1"/>
  <cols>
    <col min="1" max="1" width="5.125" customWidth="1"/>
    <col min="2" max="2" width="12" style="2" customWidth="1"/>
    <col min="3" max="3" width="12.75" style="2" customWidth="1"/>
    <col min="4" max="4" width="13" style="2" customWidth="1"/>
    <col min="5" max="5" width="7.5" customWidth="1"/>
    <col min="6" max="6" width="8.375" style="2" customWidth="1"/>
    <col min="7" max="7" width="10.125" style="3" customWidth="1"/>
    <col min="8" max="8" width="10" style="2" customWidth="1"/>
    <col min="9" max="9" width="11" style="4" customWidth="1"/>
    <col min="10" max="11" width="11" style="2" customWidth="1"/>
    <col min="12" max="12" width="10.25" style="2" customWidth="1"/>
    <col min="13" max="13" width="25.6666666666667" style="2" customWidth="1"/>
    <col min="14" max="14" width="23" style="2" customWidth="1"/>
    <col min="15" max="15" width="5.75" customWidth="1"/>
  </cols>
  <sheetData>
    <row r="1" customFormat="1" ht="36" customHeight="1" spans="1:15">
      <c r="A1" s="5" t="s">
        <v>0</v>
      </c>
      <c r="B1" s="5"/>
      <c r="C1" s="5"/>
      <c r="D1" s="5"/>
      <c r="E1" s="5"/>
      <c r="F1" s="5"/>
      <c r="G1" s="6"/>
      <c r="H1" s="5"/>
      <c r="I1" s="19"/>
      <c r="J1" s="5"/>
      <c r="K1" s="5"/>
      <c r="L1" s="5"/>
      <c r="M1" s="5"/>
      <c r="N1" s="5"/>
      <c r="O1" s="5"/>
    </row>
    <row r="2" customFormat="1" ht="43" customHeight="1" spans="1:15">
      <c r="A2" s="7" t="s">
        <v>1</v>
      </c>
      <c r="B2" s="8" t="s">
        <v>2</v>
      </c>
      <c r="C2" s="7" t="s">
        <v>3</v>
      </c>
      <c r="D2" s="7" t="s">
        <v>4</v>
      </c>
      <c r="E2" s="7" t="s">
        <v>5</v>
      </c>
      <c r="F2" s="9" t="s">
        <v>6</v>
      </c>
      <c r="G2" s="10" t="s">
        <v>7</v>
      </c>
      <c r="H2" s="9" t="s">
        <v>8</v>
      </c>
      <c r="I2" s="20" t="s">
        <v>9</v>
      </c>
      <c r="J2" s="9" t="s">
        <v>10</v>
      </c>
      <c r="K2" s="21" t="s">
        <v>11</v>
      </c>
      <c r="L2" s="22" t="s">
        <v>12</v>
      </c>
      <c r="M2" s="23" t="s">
        <v>13</v>
      </c>
      <c r="N2" s="24"/>
      <c r="O2" s="7" t="s">
        <v>14</v>
      </c>
    </row>
    <row r="3" customFormat="1" ht="120" customHeight="1" spans="1:15">
      <c r="A3" s="11">
        <v>1</v>
      </c>
      <c r="B3" s="12" t="s">
        <v>15</v>
      </c>
      <c r="C3" s="13" t="s">
        <v>16</v>
      </c>
      <c r="D3" s="13" t="s">
        <v>17</v>
      </c>
      <c r="E3" s="13" t="s">
        <v>18</v>
      </c>
      <c r="F3" s="13" t="s">
        <v>19</v>
      </c>
      <c r="G3" s="14">
        <v>45834</v>
      </c>
      <c r="H3" s="13" t="s">
        <v>19</v>
      </c>
      <c r="I3" s="25">
        <v>45835</v>
      </c>
      <c r="J3" s="13" t="s">
        <v>18</v>
      </c>
      <c r="K3" s="13" t="s">
        <v>20</v>
      </c>
      <c r="L3" s="26">
        <v>45852</v>
      </c>
      <c r="M3" s="27" t="str">
        <f>_xlfn.DISPIMG("ID_D1F62A79B95F449982174B94EB24E239",1)</f>
        <v>=DISPIMG("ID_D1F62A79B95F449982174B94EB24E239",1)</v>
      </c>
      <c r="N3" s="28" t="str">
        <f>_xlfn.DISPIMG("ID_BFBA46EB9447408588E39C388536120C",1)</f>
        <v>=DISPIMG("ID_BFBA46EB9447408588E39C388536120C",1)</v>
      </c>
      <c r="O3" s="13"/>
    </row>
    <row r="4" customFormat="1" ht="120" customHeight="1" spans="1:15">
      <c r="A4" s="11">
        <v>2</v>
      </c>
      <c r="B4" s="12" t="s">
        <v>21</v>
      </c>
      <c r="C4" s="13" t="s">
        <v>22</v>
      </c>
      <c r="D4" s="13" t="s">
        <v>23</v>
      </c>
      <c r="E4" s="13" t="s">
        <v>24</v>
      </c>
      <c r="F4" s="13" t="s">
        <v>25</v>
      </c>
      <c r="G4" s="14">
        <v>45748</v>
      </c>
      <c r="H4" s="13" t="s">
        <v>26</v>
      </c>
      <c r="I4" s="25">
        <v>45838</v>
      </c>
      <c r="J4" s="13" t="s">
        <v>24</v>
      </c>
      <c r="K4" s="13" t="s">
        <v>20</v>
      </c>
      <c r="L4" s="26">
        <v>45852</v>
      </c>
      <c r="M4" s="29" t="str">
        <f>_xlfn.DISPIMG("ID_BBEB6900D9F74353A781CFFBFF18D807",1)</f>
        <v>=DISPIMG("ID_BBEB6900D9F74353A781CFFBFF18D807",1)</v>
      </c>
      <c r="N4" s="29" t="str">
        <f>_xlfn.DISPIMG("ID_04D56294EFA943F69EE07EDC02A981B1",1)</f>
        <v>=DISPIMG("ID_04D56294EFA943F69EE07EDC02A981B1",1)</v>
      </c>
      <c r="O4" s="13"/>
    </row>
    <row r="5" customFormat="1" ht="120" customHeight="1" spans="1:15">
      <c r="A5" s="11">
        <v>3</v>
      </c>
      <c r="B5" s="12" t="s">
        <v>27</v>
      </c>
      <c r="C5" s="13" t="s">
        <v>28</v>
      </c>
      <c r="D5" s="13" t="s">
        <v>29</v>
      </c>
      <c r="E5" s="13" t="s">
        <v>30</v>
      </c>
      <c r="F5" s="13" t="s">
        <v>31</v>
      </c>
      <c r="G5" s="14">
        <v>45842</v>
      </c>
      <c r="H5" s="13" t="s">
        <v>31</v>
      </c>
      <c r="I5" s="25">
        <v>45845</v>
      </c>
      <c r="J5" s="13" t="s">
        <v>30</v>
      </c>
      <c r="K5" s="13" t="s">
        <v>20</v>
      </c>
      <c r="L5" s="26">
        <v>45852</v>
      </c>
      <c r="M5" s="29" t="str">
        <f>_xlfn.DISPIMG("ID_5435697C65634B108E8CAD4394AB881E",1)</f>
        <v>=DISPIMG("ID_5435697C65634B108E8CAD4394AB881E",1)</v>
      </c>
      <c r="N5" s="29" t="str">
        <f>_xlfn.DISPIMG("ID_D65231619294407B9BAC74718D6FF536",1)</f>
        <v>=DISPIMG("ID_D65231619294407B9BAC74718D6FF536",1)</v>
      </c>
      <c r="O5" s="13"/>
    </row>
    <row r="6" customFormat="1" ht="120" customHeight="1" spans="1:15">
      <c r="A6" s="11">
        <v>4</v>
      </c>
      <c r="B6" s="12" t="s">
        <v>32</v>
      </c>
      <c r="C6" s="13" t="s">
        <v>33</v>
      </c>
      <c r="D6" s="13" t="s">
        <v>34</v>
      </c>
      <c r="E6" s="13" t="s">
        <v>35</v>
      </c>
      <c r="F6" s="13" t="s">
        <v>36</v>
      </c>
      <c r="G6" s="14">
        <v>45836</v>
      </c>
      <c r="H6" s="13" t="s">
        <v>36</v>
      </c>
      <c r="I6" s="25">
        <v>45843</v>
      </c>
      <c r="J6" s="13" t="s">
        <v>35</v>
      </c>
      <c r="K6" s="13" t="s">
        <v>37</v>
      </c>
      <c r="L6" s="26">
        <v>45852</v>
      </c>
      <c r="M6" s="30" t="str">
        <f>_xlfn.DISPIMG("ID_1DA94D63E66841B99EFFDB03CC64BDAD",1)</f>
        <v>=DISPIMG("ID_1DA94D63E66841B99EFFDB03CC64BDAD",1)</v>
      </c>
      <c r="N6" s="29" t="str">
        <f>_xlfn.DISPIMG("ID_500B8F2080CE457CAD5B56A514FC5962",1)</f>
        <v>=DISPIMG("ID_500B8F2080CE457CAD5B56A514FC5962",1)</v>
      </c>
      <c r="O6" s="13"/>
    </row>
    <row r="7" customFormat="1" ht="120" customHeight="1" spans="1:15">
      <c r="A7" s="11">
        <v>5</v>
      </c>
      <c r="B7" s="12" t="s">
        <v>38</v>
      </c>
      <c r="C7" s="13" t="s">
        <v>39</v>
      </c>
      <c r="D7" s="13" t="s">
        <v>40</v>
      </c>
      <c r="E7" s="13" t="s">
        <v>41</v>
      </c>
      <c r="F7" s="13" t="s">
        <v>42</v>
      </c>
      <c r="G7" s="14">
        <v>45792</v>
      </c>
      <c r="H7" s="13" t="s">
        <v>43</v>
      </c>
      <c r="I7" s="25">
        <v>45826</v>
      </c>
      <c r="J7" s="13" t="s">
        <v>41</v>
      </c>
      <c r="K7" s="13" t="s">
        <v>44</v>
      </c>
      <c r="L7" s="26">
        <v>45849</v>
      </c>
      <c r="M7" s="30" t="str">
        <f>_xlfn.DISPIMG("ID_380D46D6332C4768BEF7BF6D6D5F46DF",1)</f>
        <v>=DISPIMG("ID_380D46D6332C4768BEF7BF6D6D5F46DF",1)</v>
      </c>
      <c r="N7" s="29" t="str">
        <f>_xlfn.DISPIMG("ID_FDDA88C64AA249A29E1D5A700970D1FB",1)</f>
        <v>=DISPIMG("ID_FDDA88C64AA249A29E1D5A700970D1FB",1)</v>
      </c>
      <c r="O7" s="13"/>
    </row>
    <row r="8" customFormat="1" ht="120" customHeight="1" spans="1:15">
      <c r="A8" s="11">
        <v>6</v>
      </c>
      <c r="B8" s="12" t="s">
        <v>45</v>
      </c>
      <c r="C8" s="13" t="s">
        <v>46</v>
      </c>
      <c r="D8" s="13" t="s">
        <v>47</v>
      </c>
      <c r="E8" s="13" t="s">
        <v>48</v>
      </c>
      <c r="F8" s="13" t="s">
        <v>49</v>
      </c>
      <c r="G8" s="14">
        <v>45824</v>
      </c>
      <c r="H8" s="13" t="s">
        <v>49</v>
      </c>
      <c r="I8" s="25">
        <v>45825</v>
      </c>
      <c r="J8" s="13" t="s">
        <v>48</v>
      </c>
      <c r="K8" s="13" t="s">
        <v>44</v>
      </c>
      <c r="L8" s="26">
        <v>45842</v>
      </c>
      <c r="M8" s="27" t="str">
        <f>_xlfn.DISPIMG("ID_B987C7D4841542C39967A8B887510E1F",1)</f>
        <v>=DISPIMG("ID_B987C7D4841542C39967A8B887510E1F",1)</v>
      </c>
      <c r="N8" s="27" t="str">
        <f>_xlfn.DISPIMG("ID_FC7558C639FF41FA86913742D3C8FE83",1)</f>
        <v>=DISPIMG("ID_FC7558C639FF41FA86913742D3C8FE83",1)</v>
      </c>
      <c r="O8" s="13"/>
    </row>
    <row r="9" customFormat="1" ht="120" customHeight="1" spans="1:15">
      <c r="A9" s="11">
        <v>7</v>
      </c>
      <c r="B9" s="12" t="s">
        <v>50</v>
      </c>
      <c r="C9" s="13" t="s">
        <v>51</v>
      </c>
      <c r="D9" s="13" t="s">
        <v>52</v>
      </c>
      <c r="E9" s="13" t="s">
        <v>53</v>
      </c>
      <c r="F9" s="13" t="s">
        <v>54</v>
      </c>
      <c r="G9" s="14">
        <v>45822</v>
      </c>
      <c r="H9" s="13" t="s">
        <v>54</v>
      </c>
      <c r="I9" s="25">
        <v>45829</v>
      </c>
      <c r="J9" s="13" t="s">
        <v>53</v>
      </c>
      <c r="K9" s="13" t="s">
        <v>55</v>
      </c>
      <c r="L9" s="26">
        <v>45854</v>
      </c>
      <c r="M9" s="27" t="str">
        <f>_xlfn.DISPIMG("ID_6BBBC130D1E1436693019997F026C5B7",1)</f>
        <v>=DISPIMG("ID_6BBBC130D1E1436693019997F026C5B7",1)</v>
      </c>
      <c r="N9" s="28" t="str">
        <f>_xlfn.DISPIMG("ID_8AF341C8985E4FEBB56E17829C05C441",1)</f>
        <v>=DISPIMG("ID_8AF341C8985E4FEBB56E17829C05C441",1)</v>
      </c>
      <c r="O9" s="13"/>
    </row>
    <row r="10" customFormat="1" ht="120" customHeight="1" spans="1:15">
      <c r="A10" s="11">
        <v>8</v>
      </c>
      <c r="B10" s="12" t="s">
        <v>56</v>
      </c>
      <c r="C10" s="13" t="s">
        <v>57</v>
      </c>
      <c r="D10" s="13" t="s">
        <v>58</v>
      </c>
      <c r="E10" s="13" t="s">
        <v>59</v>
      </c>
      <c r="F10" s="13" t="s">
        <v>60</v>
      </c>
      <c r="G10" s="14">
        <v>45827</v>
      </c>
      <c r="H10" s="13" t="s">
        <v>60</v>
      </c>
      <c r="I10" s="25">
        <v>45828</v>
      </c>
      <c r="J10" s="13" t="s">
        <v>59</v>
      </c>
      <c r="K10" s="13" t="s">
        <v>55</v>
      </c>
      <c r="L10" s="26">
        <v>45852</v>
      </c>
      <c r="M10" s="27" t="str">
        <f>_xlfn.DISPIMG("ID_6934EAD718124B6999C7415EBB9C646F",1)</f>
        <v>=DISPIMG("ID_6934EAD718124B6999C7415EBB9C646F",1)</v>
      </c>
      <c r="N10" s="28" t="str">
        <f>_xlfn.DISPIMG("ID_5084141D0C9C4E938BD09A97BC395860",1)</f>
        <v>=DISPIMG("ID_5084141D0C9C4E938BD09A97BC395860",1)</v>
      </c>
      <c r="O10" s="13"/>
    </row>
    <row r="11" customFormat="1" ht="120" customHeight="1" spans="1:15">
      <c r="A11" s="11">
        <v>9</v>
      </c>
      <c r="B11" s="12" t="s">
        <v>61</v>
      </c>
      <c r="C11" s="13" t="s">
        <v>62</v>
      </c>
      <c r="D11" s="13" t="s">
        <v>63</v>
      </c>
      <c r="E11" s="13" t="s">
        <v>64</v>
      </c>
      <c r="F11" s="13" t="s">
        <v>65</v>
      </c>
      <c r="G11" s="14">
        <v>45786</v>
      </c>
      <c r="H11" s="13" t="s">
        <v>66</v>
      </c>
      <c r="I11" s="25" t="s">
        <v>67</v>
      </c>
      <c r="J11" s="13" t="s">
        <v>64</v>
      </c>
      <c r="K11" s="13" t="s">
        <v>68</v>
      </c>
      <c r="L11" s="26">
        <v>45852</v>
      </c>
      <c r="M11" s="27" t="str">
        <f>_xlfn.DISPIMG("ID_D6AC04E9B08349E0A54AF4740500623F",1)</f>
        <v>=DISPIMG("ID_D6AC04E9B08349E0A54AF4740500623F",1)</v>
      </c>
      <c r="N11" s="28" t="str">
        <f>_xlfn.DISPIMG("ID_621EB6BA8B6B4B978EF3515B82EBCDFE",1)</f>
        <v>=DISPIMG("ID_621EB6BA8B6B4B978EF3515B82EBCDFE",1)</v>
      </c>
      <c r="O11" s="13"/>
    </row>
    <row r="12" customFormat="1" ht="120" customHeight="1" spans="1:15">
      <c r="A12" s="11">
        <v>10</v>
      </c>
      <c r="B12" s="12" t="s">
        <v>69</v>
      </c>
      <c r="C12" s="13" t="s">
        <v>70</v>
      </c>
      <c r="D12" s="13" t="s">
        <v>71</v>
      </c>
      <c r="E12" s="13" t="s">
        <v>72</v>
      </c>
      <c r="F12" s="13" t="s">
        <v>73</v>
      </c>
      <c r="G12" s="14">
        <v>45796</v>
      </c>
      <c r="H12" s="13" t="s">
        <v>74</v>
      </c>
      <c r="I12" s="25">
        <v>45841</v>
      </c>
      <c r="J12" s="13" t="s">
        <v>72</v>
      </c>
      <c r="K12" s="13" t="s">
        <v>68</v>
      </c>
      <c r="L12" s="26">
        <v>45853</v>
      </c>
      <c r="M12" s="27" t="str">
        <f>_xlfn.DISPIMG("ID_4665C2C833584A7AB6EEC78BA68D9C4A",1)</f>
        <v>=DISPIMG("ID_4665C2C833584A7AB6EEC78BA68D9C4A",1)</v>
      </c>
      <c r="N12" s="28" t="str">
        <f>_xlfn.DISPIMG("ID_9F73AACDC74440DAB0D12604E17307E5",1)</f>
        <v>=DISPIMG("ID_9F73AACDC74440DAB0D12604E17307E5",1)</v>
      </c>
      <c r="O12" s="13"/>
    </row>
    <row r="13" customFormat="1" ht="120" customHeight="1" spans="1:15">
      <c r="A13" s="11">
        <v>11</v>
      </c>
      <c r="B13" s="12" t="s">
        <v>75</v>
      </c>
      <c r="C13" s="13" t="s">
        <v>76</v>
      </c>
      <c r="D13" s="13" t="s">
        <v>77</v>
      </c>
      <c r="E13" s="13" t="s">
        <v>78</v>
      </c>
      <c r="F13" s="13" t="s">
        <v>79</v>
      </c>
      <c r="G13" s="14">
        <v>45834</v>
      </c>
      <c r="H13" s="13" t="s">
        <v>79</v>
      </c>
      <c r="I13" s="25">
        <v>45838</v>
      </c>
      <c r="J13" s="13" t="s">
        <v>78</v>
      </c>
      <c r="K13" s="13" t="s">
        <v>80</v>
      </c>
      <c r="L13" s="26">
        <v>45853</v>
      </c>
      <c r="M13" s="27" t="str">
        <f>_xlfn.DISPIMG("ID_AD6E8AA22EC842CA91B5A603068CD836",1)</f>
        <v>=DISPIMG("ID_AD6E8AA22EC842CA91B5A603068CD836",1)</v>
      </c>
      <c r="N13" s="28" t="str">
        <f>_xlfn.DISPIMG("ID_DE2DF25894D24C31A76C9E623129A2B3",1)</f>
        <v>=DISPIMG("ID_DE2DF25894D24C31A76C9E623129A2B3",1)</v>
      </c>
      <c r="O13" s="13"/>
    </row>
    <row r="14" customFormat="1" ht="120" customHeight="1" spans="1:15">
      <c r="A14" s="11">
        <v>12</v>
      </c>
      <c r="B14" s="12" t="s">
        <v>81</v>
      </c>
      <c r="C14" s="13" t="s">
        <v>82</v>
      </c>
      <c r="D14" s="13" t="s">
        <v>83</v>
      </c>
      <c r="E14" s="13" t="s">
        <v>84</v>
      </c>
      <c r="F14" s="13" t="s">
        <v>85</v>
      </c>
      <c r="G14" s="14">
        <v>45829</v>
      </c>
      <c r="H14" s="13" t="s">
        <v>85</v>
      </c>
      <c r="I14" s="25">
        <v>45836</v>
      </c>
      <c r="J14" s="13" t="s">
        <v>84</v>
      </c>
      <c r="K14" s="13" t="s">
        <v>80</v>
      </c>
      <c r="L14" s="26">
        <v>45852</v>
      </c>
      <c r="M14" s="27" t="str">
        <f>_xlfn.DISPIMG("ID_3FF2BF4E974E4AFDA005695069B5F4EE",1)</f>
        <v>=DISPIMG("ID_3FF2BF4E974E4AFDA005695069B5F4EE",1)</v>
      </c>
      <c r="N14" s="28" t="str">
        <f>_xlfn.DISPIMG("ID_B96F977ACDFC446481A94506B7DFDCC1",1)</f>
        <v>=DISPIMG("ID_B96F977ACDFC446481A94506B7DFDCC1",1)</v>
      </c>
      <c r="O14" s="13"/>
    </row>
    <row r="15" customFormat="1" ht="120" customHeight="1" spans="1:15">
      <c r="A15" s="11">
        <v>13</v>
      </c>
      <c r="B15" s="12" t="s">
        <v>86</v>
      </c>
      <c r="C15" s="13" t="s">
        <v>87</v>
      </c>
      <c r="D15" s="13" t="s">
        <v>88</v>
      </c>
      <c r="E15" s="13" t="s">
        <v>89</v>
      </c>
      <c r="F15" s="13" t="s">
        <v>90</v>
      </c>
      <c r="G15" s="14">
        <v>45839</v>
      </c>
      <c r="H15" s="13" t="s">
        <v>90</v>
      </c>
      <c r="I15" s="25">
        <v>45840</v>
      </c>
      <c r="J15" s="13" t="s">
        <v>89</v>
      </c>
      <c r="K15" s="13" t="s">
        <v>68</v>
      </c>
      <c r="L15" s="26">
        <v>45855</v>
      </c>
      <c r="M15" s="29" t="str">
        <f>_xlfn.DISPIMG("ID_76684081340941B0A6AA774EB2F3A669",1)</f>
        <v>=DISPIMG("ID_76684081340941B0A6AA774EB2F3A669",1)</v>
      </c>
      <c r="N15" s="29" t="str">
        <f>_xlfn.DISPIMG("ID_CDB033A195E74F0A8E1F430B97B9F8C3",1)</f>
        <v>=DISPIMG("ID_CDB033A195E74F0A8E1F430B97B9F8C3",1)</v>
      </c>
      <c r="O15" s="13"/>
    </row>
    <row r="16" customFormat="1" ht="120" customHeight="1" spans="1:15">
      <c r="A16" s="11">
        <v>14</v>
      </c>
      <c r="B16" s="12" t="s">
        <v>91</v>
      </c>
      <c r="C16" s="13" t="s">
        <v>92</v>
      </c>
      <c r="D16" s="13" t="s">
        <v>93</v>
      </c>
      <c r="E16" s="13" t="s">
        <v>94</v>
      </c>
      <c r="F16" s="13" t="s">
        <v>95</v>
      </c>
      <c r="G16" s="14">
        <v>45811</v>
      </c>
      <c r="H16" s="13" t="s">
        <v>95</v>
      </c>
      <c r="I16" s="25">
        <v>45840</v>
      </c>
      <c r="J16" s="13" t="s">
        <v>94</v>
      </c>
      <c r="K16" s="13" t="s">
        <v>80</v>
      </c>
      <c r="L16" s="26">
        <v>45855</v>
      </c>
      <c r="M16" s="27" t="str">
        <f>_xlfn.DISPIMG("ID_A0208F4EAE204437A160D18768CFBD5F",1)</f>
        <v>=DISPIMG("ID_A0208F4EAE204437A160D18768CFBD5F",1)</v>
      </c>
      <c r="N16" s="28" t="str">
        <f>_xlfn.DISPIMG("ID_2E03F091F0764F04985FACFD4204E1CC",1)</f>
        <v>=DISPIMG("ID_2E03F091F0764F04985FACFD4204E1CC",1)</v>
      </c>
      <c r="O16" s="31"/>
    </row>
    <row r="17" customFormat="1" ht="120" customHeight="1" spans="1:15">
      <c r="A17" s="11">
        <v>15</v>
      </c>
      <c r="B17" s="12" t="s">
        <v>96</v>
      </c>
      <c r="C17" s="13" t="s">
        <v>97</v>
      </c>
      <c r="D17" s="13" t="s">
        <v>98</v>
      </c>
      <c r="E17" s="13" t="s">
        <v>99</v>
      </c>
      <c r="F17" s="13" t="s">
        <v>100</v>
      </c>
      <c r="G17" s="14">
        <v>45829</v>
      </c>
      <c r="H17" s="13" t="s">
        <v>100</v>
      </c>
      <c r="I17" s="25">
        <v>45837</v>
      </c>
      <c r="J17" s="13" t="s">
        <v>99</v>
      </c>
      <c r="K17" s="13" t="s">
        <v>37</v>
      </c>
      <c r="L17" s="26">
        <v>45852</v>
      </c>
      <c r="M17" s="27" t="str">
        <f>_xlfn.DISPIMG("ID_817643678B384503A49020A2CCCCFD43",1)</f>
        <v>=DISPIMG("ID_817643678B384503A49020A2CCCCFD43",1)</v>
      </c>
      <c r="N17" s="27" t="str">
        <f>_xlfn.DISPIMG("ID_4B2429602DCC405B86733EDD52B05569",1)</f>
        <v>=DISPIMG("ID_4B2429602DCC405B86733EDD52B05569",1)</v>
      </c>
      <c r="O17" s="32"/>
    </row>
    <row r="18" customFormat="1" ht="120" customHeight="1" spans="1:15">
      <c r="A18" s="11">
        <v>16</v>
      </c>
      <c r="B18" s="12" t="s">
        <v>101</v>
      </c>
      <c r="C18" s="13" t="s">
        <v>102</v>
      </c>
      <c r="D18" s="13" t="s">
        <v>103</v>
      </c>
      <c r="E18" s="13" t="s">
        <v>104</v>
      </c>
      <c r="F18" s="13" t="s">
        <v>105</v>
      </c>
      <c r="G18" s="14">
        <v>45834</v>
      </c>
      <c r="H18" s="13" t="s">
        <v>106</v>
      </c>
      <c r="I18" s="25">
        <v>45838</v>
      </c>
      <c r="J18" s="13" t="s">
        <v>104</v>
      </c>
      <c r="K18" s="13" t="s">
        <v>107</v>
      </c>
      <c r="L18" s="26">
        <v>45853</v>
      </c>
      <c r="M18" s="30" t="str">
        <f>_xlfn.DISPIMG("ID_DCA4E85433B84DA986A51988377E7E8A",1)</f>
        <v>=DISPIMG("ID_DCA4E85433B84DA986A51988377E7E8A",1)</v>
      </c>
      <c r="N18" s="29" t="str">
        <f>_xlfn.DISPIMG("ID_AE9F0D263D454AF698A45DC733BEB88A",1)</f>
        <v>=DISPIMG("ID_AE9F0D263D454AF698A45DC733BEB88A",1)</v>
      </c>
      <c r="O18" s="33"/>
    </row>
    <row r="19" customFormat="1" ht="120" customHeight="1" spans="1:15">
      <c r="A19" s="11">
        <v>17</v>
      </c>
      <c r="B19" s="12" t="s">
        <v>108</v>
      </c>
      <c r="C19" s="13" t="s">
        <v>109</v>
      </c>
      <c r="D19" s="13" t="s">
        <v>110</v>
      </c>
      <c r="E19" s="13" t="s">
        <v>111</v>
      </c>
      <c r="F19" s="13" t="s">
        <v>112</v>
      </c>
      <c r="G19" s="14">
        <v>45832</v>
      </c>
      <c r="H19" s="13" t="s">
        <v>112</v>
      </c>
      <c r="I19" s="25">
        <v>45840</v>
      </c>
      <c r="J19" s="13" t="s">
        <v>111</v>
      </c>
      <c r="K19" s="13" t="s">
        <v>80</v>
      </c>
      <c r="L19" s="26">
        <v>45853</v>
      </c>
      <c r="M19" s="30" t="str">
        <f>_xlfn.DISPIMG("ID_D616EB50AADD4A2E9312301062D6FC39",1)</f>
        <v>=DISPIMG("ID_D616EB50AADD4A2E9312301062D6FC39",1)</v>
      </c>
      <c r="N19" s="29" t="str">
        <f>_xlfn.DISPIMG("ID_3B87369A2B0840FB98767534D2611841",1)</f>
        <v>=DISPIMG("ID_3B87369A2B0840FB98767534D2611841",1)</v>
      </c>
      <c r="O19" s="33"/>
    </row>
    <row r="20" customFormat="1" ht="120" customHeight="1" spans="1:15">
      <c r="A20" s="11">
        <v>18</v>
      </c>
      <c r="B20" s="12" t="s">
        <v>113</v>
      </c>
      <c r="C20" s="13" t="s">
        <v>114</v>
      </c>
      <c r="D20" s="13" t="s">
        <v>115</v>
      </c>
      <c r="E20" s="13" t="s">
        <v>116</v>
      </c>
      <c r="F20" s="13" t="s">
        <v>117</v>
      </c>
      <c r="G20" s="14">
        <v>45840</v>
      </c>
      <c r="H20" s="13" t="s">
        <v>117</v>
      </c>
      <c r="I20" s="25">
        <v>45841</v>
      </c>
      <c r="J20" s="13" t="s">
        <v>116</v>
      </c>
      <c r="K20" s="13" t="s">
        <v>37</v>
      </c>
      <c r="L20" s="26">
        <v>45859</v>
      </c>
      <c r="M20" s="29" t="str">
        <f>_xlfn.DISPIMG("ID_9081BD432D55484B888490A0A472BAB4",1)</f>
        <v>=DISPIMG("ID_9081BD432D55484B888490A0A472BAB4",1)</v>
      </c>
      <c r="N20" s="29" t="str">
        <f>_xlfn.DISPIMG("ID_173E50167A3542F5AC40460C87F76EFF",1)</f>
        <v>=DISPIMG("ID_173E50167A3542F5AC40460C87F76EFF",1)</v>
      </c>
      <c r="O20" s="33"/>
    </row>
    <row r="21" customFormat="1" ht="120" customHeight="1" spans="1:15">
      <c r="A21" s="11">
        <v>19</v>
      </c>
      <c r="B21" s="12" t="s">
        <v>118</v>
      </c>
      <c r="C21" s="13" t="s">
        <v>119</v>
      </c>
      <c r="D21" s="13" t="s">
        <v>120</v>
      </c>
      <c r="E21" s="13" t="s">
        <v>121</v>
      </c>
      <c r="F21" s="13" t="s">
        <v>122</v>
      </c>
      <c r="G21" s="14">
        <v>45772</v>
      </c>
      <c r="H21" s="13" t="s">
        <v>123</v>
      </c>
      <c r="I21" s="25">
        <v>45841</v>
      </c>
      <c r="J21" s="13" t="s">
        <v>121</v>
      </c>
      <c r="K21" s="13" t="s">
        <v>124</v>
      </c>
      <c r="L21" s="26">
        <v>45856</v>
      </c>
      <c r="M21" s="27" t="str">
        <f>_xlfn.DISPIMG("ID_11695C5EA459429CB9918B55DBFE4E66",1)</f>
        <v>=DISPIMG("ID_11695C5EA459429CB9918B55DBFE4E66",1)</v>
      </c>
      <c r="N21" s="28" t="str">
        <f>_xlfn.DISPIMG("ID_5E08D6A974A24C409DB1CA516C0C0A33",1)</f>
        <v>=DISPIMG("ID_5E08D6A974A24C409DB1CA516C0C0A33",1)</v>
      </c>
      <c r="O21" s="33"/>
    </row>
    <row r="22" s="1" customFormat="1" ht="120" customHeight="1" spans="1:15">
      <c r="A22" s="15">
        <v>20</v>
      </c>
      <c r="B22" s="16" t="s">
        <v>125</v>
      </c>
      <c r="C22" s="17" t="s">
        <v>126</v>
      </c>
      <c r="D22" s="17" t="s">
        <v>127</v>
      </c>
      <c r="E22" s="17" t="s">
        <v>128</v>
      </c>
      <c r="F22" s="17" t="s">
        <v>129</v>
      </c>
      <c r="G22" s="18">
        <v>45829</v>
      </c>
      <c r="H22" s="17" t="s">
        <v>129</v>
      </c>
      <c r="I22" s="34">
        <v>45838</v>
      </c>
      <c r="J22" s="17" t="s">
        <v>128</v>
      </c>
      <c r="K22" s="17" t="s">
        <v>44</v>
      </c>
      <c r="L22" s="35">
        <v>45853</v>
      </c>
      <c r="M22" s="36" t="str">
        <f>_xlfn.DISPIMG("ID_5DB602904F9D4B3484979D870386E7F0",1)</f>
        <v>=DISPIMG("ID_5DB602904F9D4B3484979D870386E7F0",1)</v>
      </c>
      <c r="N22" s="36" t="str">
        <f>_xlfn.DISPIMG("ID_DB0DCEB867C341B3AB07234F4E6F79C5",1)</f>
        <v>=DISPIMG("ID_DB0DCEB867C341B3AB07234F4E6F79C5",1)</v>
      </c>
      <c r="O22" s="37"/>
    </row>
    <row r="23" customFormat="1" ht="120" customHeight="1" spans="1:15">
      <c r="A23" s="11">
        <v>21</v>
      </c>
      <c r="B23" s="12" t="s">
        <v>130</v>
      </c>
      <c r="C23" s="13" t="s">
        <v>131</v>
      </c>
      <c r="D23" s="13" t="s">
        <v>132</v>
      </c>
      <c r="E23" s="13" t="s">
        <v>133</v>
      </c>
      <c r="F23" s="13" t="s">
        <v>123</v>
      </c>
      <c r="G23" s="14">
        <v>45839</v>
      </c>
      <c r="H23" s="13" t="s">
        <v>123</v>
      </c>
      <c r="I23" s="25">
        <v>45842</v>
      </c>
      <c r="J23" s="13" t="s">
        <v>133</v>
      </c>
      <c r="K23" s="13" t="s">
        <v>37</v>
      </c>
      <c r="L23" s="26">
        <v>45852</v>
      </c>
      <c r="M23" s="29" t="str">
        <f>_xlfn.DISPIMG("ID_1FCA51800D804F0F8D1002F9CB4BA0C6",1)</f>
        <v>=DISPIMG("ID_1FCA51800D804F0F8D1002F9CB4BA0C6",1)</v>
      </c>
      <c r="N23" s="33" t="str">
        <f>_xlfn.DISPIMG("ID_CE2781C122464DCE9EA80BA38C27336E",1)</f>
        <v>=DISPIMG("ID_CE2781C122464DCE9EA80BA38C27336E",1)</v>
      </c>
      <c r="O23" s="33"/>
    </row>
    <row r="24" customFormat="1" ht="120" customHeight="1" spans="1:15">
      <c r="A24" s="11">
        <v>22</v>
      </c>
      <c r="B24" s="12" t="s">
        <v>134</v>
      </c>
      <c r="C24" s="13" t="s">
        <v>135</v>
      </c>
      <c r="D24" s="13" t="s">
        <v>136</v>
      </c>
      <c r="E24" s="13" t="s">
        <v>137</v>
      </c>
      <c r="F24" s="13" t="s">
        <v>138</v>
      </c>
      <c r="G24" s="14">
        <v>45832</v>
      </c>
      <c r="H24" s="13" t="s">
        <v>138</v>
      </c>
      <c r="I24" s="25">
        <v>45835</v>
      </c>
      <c r="J24" s="13" t="s">
        <v>137</v>
      </c>
      <c r="K24" s="13" t="s">
        <v>80</v>
      </c>
      <c r="L24" s="26">
        <v>45856</v>
      </c>
      <c r="M24" s="29" t="str">
        <f>_xlfn.DISPIMG("ID_1B2C69469DA84C17B99EF9360FA23F60",1)</f>
        <v>=DISPIMG("ID_1B2C69469DA84C17B99EF9360FA23F60",1)</v>
      </c>
      <c r="N24" s="29" t="str">
        <f>_xlfn.DISPIMG("ID_99FCE6FA5A1E460BA7ECB27BE8944D50",1)</f>
        <v>=DISPIMG("ID_99FCE6FA5A1E460BA7ECB27BE8944D50",1)</v>
      </c>
      <c r="O24" s="33"/>
    </row>
    <row r="25" customFormat="1" ht="120" customHeight="1" spans="1:15">
      <c r="A25" s="11">
        <v>23</v>
      </c>
      <c r="B25" s="12" t="s">
        <v>139</v>
      </c>
      <c r="C25" s="13" t="s">
        <v>140</v>
      </c>
      <c r="D25" s="13" t="s">
        <v>141</v>
      </c>
      <c r="E25" s="13" t="s">
        <v>142</v>
      </c>
      <c r="F25" s="13" t="s">
        <v>143</v>
      </c>
      <c r="G25" s="14">
        <v>45831</v>
      </c>
      <c r="H25" s="13" t="s">
        <v>143</v>
      </c>
      <c r="I25" s="25">
        <v>45842</v>
      </c>
      <c r="J25" s="13" t="s">
        <v>142</v>
      </c>
      <c r="K25" s="13" t="s">
        <v>37</v>
      </c>
      <c r="L25" s="26">
        <v>45854</v>
      </c>
      <c r="M25" s="29" t="str">
        <f>_xlfn.DISPIMG("ID_CF98098B8C83483FA39E72BA8F9EA339",1)</f>
        <v>=DISPIMG("ID_CF98098B8C83483FA39E72BA8F9EA339",1)</v>
      </c>
      <c r="N25" s="29" t="str">
        <f>_xlfn.DISPIMG("ID_9B944DAA59AF4D99997C6226CFFBA6A6",1)</f>
        <v>=DISPIMG("ID_9B944DAA59AF4D99997C6226CFFBA6A6",1)</v>
      </c>
      <c r="O25" s="33"/>
    </row>
    <row r="26" customFormat="1" ht="120" customHeight="1" spans="1:15">
      <c r="A26" s="11">
        <v>24</v>
      </c>
      <c r="B26" s="12" t="s">
        <v>144</v>
      </c>
      <c r="C26" s="13" t="s">
        <v>145</v>
      </c>
      <c r="D26" s="13" t="s">
        <v>146</v>
      </c>
      <c r="E26" s="13" t="s">
        <v>147</v>
      </c>
      <c r="F26" s="13" t="s">
        <v>148</v>
      </c>
      <c r="G26" s="14">
        <v>45827</v>
      </c>
      <c r="H26" s="13" t="s">
        <v>148</v>
      </c>
      <c r="I26" s="25" t="s">
        <v>149</v>
      </c>
      <c r="J26" s="13" t="s">
        <v>147</v>
      </c>
      <c r="K26" s="13" t="s">
        <v>80</v>
      </c>
      <c r="L26" s="26">
        <v>45853</v>
      </c>
      <c r="M26" t="str">
        <f>_xlfn.DISPIMG("ID_08DDECA9990544AA8092F6982D51122C",1)</f>
        <v>=DISPIMG("ID_08DDECA9990544AA8092F6982D51122C",1)</v>
      </c>
      <c r="N26" t="str">
        <f>_xlfn.DISPIMG("ID_1D114A815B134DDBA63217FCD0F55C7D",1)</f>
        <v>=DISPIMG("ID_1D114A815B134DDBA63217FCD0F55C7D",1)</v>
      </c>
      <c r="O26" s="33"/>
    </row>
    <row r="27" customFormat="1" ht="120" customHeight="1" spans="1:15">
      <c r="A27" s="11">
        <v>25</v>
      </c>
      <c r="B27" s="12" t="s">
        <v>150</v>
      </c>
      <c r="C27" s="13" t="s">
        <v>151</v>
      </c>
      <c r="D27" s="13" t="s">
        <v>152</v>
      </c>
      <c r="E27" s="13" t="s">
        <v>153</v>
      </c>
      <c r="F27" s="13" t="s">
        <v>123</v>
      </c>
      <c r="G27" s="14">
        <v>45840</v>
      </c>
      <c r="H27" s="13" t="s">
        <v>123</v>
      </c>
      <c r="I27" s="25">
        <v>45842</v>
      </c>
      <c r="J27" s="13" t="s">
        <v>153</v>
      </c>
      <c r="K27" s="13" t="s">
        <v>20</v>
      </c>
      <c r="L27" s="26">
        <v>45852</v>
      </c>
      <c r="M27" s="29" t="str">
        <f>_xlfn.DISPIMG("ID_48B4278B7F70424CA544B77B6E73539E",1)</f>
        <v>=DISPIMG("ID_48B4278B7F70424CA544B77B6E73539E",1)</v>
      </c>
      <c r="N27" s="29" t="str">
        <f>_xlfn.DISPIMG("ID_653F77A8CC044AC8AF1C95211674179C",1)</f>
        <v>=DISPIMG("ID_653F77A8CC044AC8AF1C95211674179C",1)</v>
      </c>
      <c r="O27" s="33"/>
    </row>
    <row r="28" customFormat="1" ht="120" customHeight="1" spans="1:15">
      <c r="A28" s="11">
        <v>26</v>
      </c>
      <c r="B28" s="12" t="s">
        <v>154</v>
      </c>
      <c r="C28" s="13" t="s">
        <v>155</v>
      </c>
      <c r="D28" s="13" t="s">
        <v>156</v>
      </c>
      <c r="E28" s="13" t="s">
        <v>157</v>
      </c>
      <c r="F28" s="13" t="s">
        <v>158</v>
      </c>
      <c r="G28" s="14">
        <v>45735</v>
      </c>
      <c r="H28" s="13" t="s">
        <v>158</v>
      </c>
      <c r="I28" s="25">
        <v>45845</v>
      </c>
      <c r="J28" s="13" t="s">
        <v>157</v>
      </c>
      <c r="K28" s="13" t="s">
        <v>20</v>
      </c>
      <c r="L28" s="26">
        <v>45856</v>
      </c>
      <c r="M28" s="27" t="str">
        <f>_xlfn.DISPIMG("ID_55C41E83F9004543AB022CC72439ACE5",1)</f>
        <v>=DISPIMG("ID_55C41E83F9004543AB022CC72439ACE5",1)</v>
      </c>
      <c r="N28" s="28" t="str">
        <f>_xlfn.DISPIMG("ID_863F2599C9E441D09BF116981F8CEBC6",1)</f>
        <v>=DISPIMG("ID_863F2599C9E441D09BF116981F8CEBC6",1)</v>
      </c>
      <c r="O28" s="33"/>
    </row>
    <row r="29" customFormat="1" ht="120" customHeight="1" spans="1:15">
      <c r="A29" s="11">
        <v>27</v>
      </c>
      <c r="B29" s="12" t="s">
        <v>159</v>
      </c>
      <c r="C29" s="13" t="s">
        <v>160</v>
      </c>
      <c r="D29" s="13" t="s">
        <v>161</v>
      </c>
      <c r="E29" s="13" t="s">
        <v>162</v>
      </c>
      <c r="F29" s="13" t="s">
        <v>163</v>
      </c>
      <c r="G29" s="14">
        <v>45841</v>
      </c>
      <c r="H29" s="13" t="s">
        <v>163</v>
      </c>
      <c r="I29" s="25">
        <v>45842</v>
      </c>
      <c r="J29" s="13" t="s">
        <v>162</v>
      </c>
      <c r="K29" s="13" t="s">
        <v>68</v>
      </c>
      <c r="L29" s="26">
        <v>45852</v>
      </c>
      <c r="M29" s="29" t="str">
        <f>_xlfn.DISPIMG("ID_9918727CCB6C4919BD9B055E09A60601",1)</f>
        <v>=DISPIMG("ID_9918727CCB6C4919BD9B055E09A60601",1)</v>
      </c>
      <c r="N29" s="29" t="str">
        <f>_xlfn.DISPIMG("ID_125BC83EB2EE406AA5CE48815A52EFFE",1)</f>
        <v>=DISPIMG("ID_125BC83EB2EE406AA5CE48815A52EFFE",1)</v>
      </c>
      <c r="O29" s="33"/>
    </row>
    <row r="30" customFormat="1" ht="120" customHeight="1" spans="1:15">
      <c r="A30" s="11">
        <v>28</v>
      </c>
      <c r="B30" s="12" t="s">
        <v>164</v>
      </c>
      <c r="C30" s="13" t="s">
        <v>165</v>
      </c>
      <c r="D30" s="13" t="s">
        <v>166</v>
      </c>
      <c r="E30" s="13" t="s">
        <v>167</v>
      </c>
      <c r="F30" s="13" t="s">
        <v>163</v>
      </c>
      <c r="G30" s="14">
        <v>45841</v>
      </c>
      <c r="H30" s="13" t="s">
        <v>163</v>
      </c>
      <c r="I30" s="25">
        <v>45842</v>
      </c>
      <c r="J30" s="13" t="s">
        <v>167</v>
      </c>
      <c r="K30" s="13" t="s">
        <v>68</v>
      </c>
      <c r="L30" s="26">
        <v>45855</v>
      </c>
      <c r="M30" s="29" t="str">
        <f>_xlfn.DISPIMG("ID_4A19968BDE904E808B7306A5FCD7A6AB",1)</f>
        <v>=DISPIMG("ID_4A19968BDE904E808B7306A5FCD7A6AB",1)</v>
      </c>
      <c r="N30" s="29" t="str">
        <f>_xlfn.DISPIMG("ID_D56D93794896466C9623A1AECADADFF6",1)</f>
        <v>=DISPIMG("ID_D56D93794896466C9623A1AECADADFF6",1)</v>
      </c>
      <c r="O30" s="33"/>
    </row>
    <row r="31" customFormat="1" ht="120" customHeight="1" spans="1:15">
      <c r="A31" s="11">
        <v>29</v>
      </c>
      <c r="B31" s="12" t="s">
        <v>168</v>
      </c>
      <c r="C31" s="13" t="s">
        <v>169</v>
      </c>
      <c r="D31" s="13" t="s">
        <v>170</v>
      </c>
      <c r="E31" s="13" t="s">
        <v>171</v>
      </c>
      <c r="F31" s="13" t="s">
        <v>172</v>
      </c>
      <c r="G31" s="14">
        <v>45842</v>
      </c>
      <c r="H31" s="13" t="s">
        <v>172</v>
      </c>
      <c r="I31" s="25">
        <v>45845</v>
      </c>
      <c r="J31" s="13" t="s">
        <v>171</v>
      </c>
      <c r="K31" s="13" t="s">
        <v>37</v>
      </c>
      <c r="L31" s="26">
        <v>45859</v>
      </c>
      <c r="M31" s="29" t="str">
        <f>_xlfn.DISPIMG("ID_E4334DA2F5104800BB91E2B217446E28",1)</f>
        <v>=DISPIMG("ID_E4334DA2F5104800BB91E2B217446E28",1)</v>
      </c>
      <c r="N31" s="29" t="str">
        <f>_xlfn.DISPIMG("ID_6211F5652B1149AC922813B29DA39C3B",1)</f>
        <v>=DISPIMG("ID_6211F5652B1149AC922813B29DA39C3B",1)</v>
      </c>
      <c r="O31" s="33"/>
    </row>
    <row r="32" customFormat="1" ht="120" customHeight="1" spans="1:15">
      <c r="A32" s="11">
        <v>30</v>
      </c>
      <c r="B32" s="12" t="s">
        <v>173</v>
      </c>
      <c r="C32" s="13" t="s">
        <v>174</v>
      </c>
      <c r="D32" s="13" t="s">
        <v>175</v>
      </c>
      <c r="E32" s="13" t="s">
        <v>176</v>
      </c>
      <c r="F32" s="13" t="s">
        <v>163</v>
      </c>
      <c r="G32" s="14">
        <v>45841</v>
      </c>
      <c r="H32" s="13" t="s">
        <v>163</v>
      </c>
      <c r="I32" s="25">
        <v>45842</v>
      </c>
      <c r="J32" s="13" t="s">
        <v>176</v>
      </c>
      <c r="K32" s="13" t="s">
        <v>80</v>
      </c>
      <c r="L32" s="26">
        <v>45855</v>
      </c>
      <c r="M32" s="29" t="str">
        <f>_xlfn.DISPIMG("ID_C5C845FA6B8B4D25AFB73531B2B84F28",1)</f>
        <v>=DISPIMG("ID_C5C845FA6B8B4D25AFB73531B2B84F28",1)</v>
      </c>
      <c r="N32" s="29" t="str">
        <f>_xlfn.DISPIMG("ID_5C4AFB619FC547F3BD1D9079C046754E",1)</f>
        <v>=DISPIMG("ID_5C4AFB619FC547F3BD1D9079C046754E",1)</v>
      </c>
      <c r="O32" s="33"/>
    </row>
    <row r="33" customFormat="1" ht="120" customHeight="1" spans="1:15">
      <c r="A33" s="11">
        <v>31</v>
      </c>
      <c r="B33" s="12" t="s">
        <v>177</v>
      </c>
      <c r="C33" s="13" t="s">
        <v>178</v>
      </c>
      <c r="D33" s="13" t="s">
        <v>179</v>
      </c>
      <c r="E33" s="13" t="s">
        <v>180</v>
      </c>
      <c r="F33" s="13" t="s">
        <v>172</v>
      </c>
      <c r="G33" s="14">
        <v>45842</v>
      </c>
      <c r="H33" s="13" t="s">
        <v>172</v>
      </c>
      <c r="I33" s="25">
        <v>45845</v>
      </c>
      <c r="J33" s="13" t="s">
        <v>180</v>
      </c>
      <c r="K33" s="13" t="s">
        <v>80</v>
      </c>
      <c r="L33" s="26">
        <v>45853</v>
      </c>
      <c r="M33" s="29" t="str">
        <f>_xlfn.DISPIMG("ID_4E2DB6EBE17745CB8853C2A5E3501F5B",1)</f>
        <v>=DISPIMG("ID_4E2DB6EBE17745CB8853C2A5E3501F5B",1)</v>
      </c>
      <c r="N33" s="29" t="str">
        <f>_xlfn.DISPIMG("ID_31CBD1F6D0FC420E868411EEB1344C06",1)</f>
        <v>=DISPIMG("ID_31CBD1F6D0FC420E868411EEB1344C06",1)</v>
      </c>
      <c r="O33" s="33"/>
    </row>
    <row r="34" customFormat="1" ht="120" customHeight="1" spans="1:15">
      <c r="A34" s="11">
        <v>32</v>
      </c>
      <c r="B34" s="12" t="s">
        <v>181</v>
      </c>
      <c r="C34" s="13" t="s">
        <v>182</v>
      </c>
      <c r="D34" s="13" t="s">
        <v>183</v>
      </c>
      <c r="E34" s="13" t="s">
        <v>184</v>
      </c>
      <c r="F34" s="13" t="s">
        <v>158</v>
      </c>
      <c r="G34" s="14">
        <v>45842</v>
      </c>
      <c r="H34" s="13" t="s">
        <v>158</v>
      </c>
      <c r="I34" s="25">
        <v>45845</v>
      </c>
      <c r="J34" s="13" t="s">
        <v>184</v>
      </c>
      <c r="K34" s="13" t="s">
        <v>68</v>
      </c>
      <c r="L34" s="26">
        <v>45855</v>
      </c>
      <c r="M34" s="29" t="str">
        <f>_xlfn.DISPIMG("ID_BE3BEDC42F2541D6AE66BE5C663B8325",1)</f>
        <v>=DISPIMG("ID_BE3BEDC42F2541D6AE66BE5C663B8325",1)</v>
      </c>
      <c r="N34" s="29" t="str">
        <f>_xlfn.DISPIMG("ID_5052545FCC2D440A8D9B396932A5BDCE",1)</f>
        <v>=DISPIMG("ID_5052545FCC2D440A8D9B396932A5BDCE",1)</v>
      </c>
      <c r="O34" s="33"/>
    </row>
    <row r="35" customFormat="1" ht="120" customHeight="1" spans="1:15">
      <c r="A35" s="11">
        <v>33</v>
      </c>
      <c r="B35" s="12" t="s">
        <v>185</v>
      </c>
      <c r="C35" s="13" t="s">
        <v>186</v>
      </c>
      <c r="D35" s="13" t="s">
        <v>187</v>
      </c>
      <c r="E35" s="13" t="s">
        <v>188</v>
      </c>
      <c r="F35" s="13" t="s">
        <v>189</v>
      </c>
      <c r="G35" s="14">
        <v>45841</v>
      </c>
      <c r="H35" s="13" t="s">
        <v>190</v>
      </c>
      <c r="I35" s="25">
        <v>45842</v>
      </c>
      <c r="J35" s="13" t="s">
        <v>188</v>
      </c>
      <c r="K35" s="13" t="s">
        <v>68</v>
      </c>
      <c r="L35" s="26">
        <v>45854</v>
      </c>
      <c r="M35" s="29" t="str">
        <f>_xlfn.DISPIMG("ID_377788683B3F454F991123F5B18993FE",1)</f>
        <v>=DISPIMG("ID_377788683B3F454F991123F5B18993FE",1)</v>
      </c>
      <c r="N35" s="29" t="str">
        <f>_xlfn.DISPIMG("ID_C2332A31900844F38006E6140DAF0199",1)</f>
        <v>=DISPIMG("ID_C2332A31900844F38006E6140DAF0199",1)</v>
      </c>
      <c r="O35" s="33"/>
    </row>
    <row r="36" customFormat="1" ht="120" customHeight="1" spans="1:15">
      <c r="A36" s="11">
        <v>34</v>
      </c>
      <c r="B36" s="12" t="s">
        <v>191</v>
      </c>
      <c r="C36" s="13" t="s">
        <v>192</v>
      </c>
      <c r="D36" s="13" t="s">
        <v>193</v>
      </c>
      <c r="E36" s="13" t="s">
        <v>194</v>
      </c>
      <c r="F36" s="13" t="s">
        <v>148</v>
      </c>
      <c r="G36" s="14">
        <v>45839</v>
      </c>
      <c r="H36" s="13" t="s">
        <v>148</v>
      </c>
      <c r="I36" s="25">
        <v>45841</v>
      </c>
      <c r="J36" s="13" t="s">
        <v>194</v>
      </c>
      <c r="K36" s="13" t="s">
        <v>37</v>
      </c>
      <c r="L36" s="26">
        <v>45853</v>
      </c>
      <c r="M36" s="13" t="str">
        <f>_xlfn.DISPIMG("ID_BD72B967CC2F4F05A305B39A5E0F25D5",1)</f>
        <v>=DISPIMG("ID_BD72B967CC2F4F05A305B39A5E0F25D5",1)</v>
      </c>
      <c r="N36" s="38" t="str">
        <f>_xlfn.DISPIMG("ID_53DE4DBCE0F34CDD91D2446013C2E62B",1)</f>
        <v>=DISPIMG("ID_53DE4DBCE0F34CDD91D2446013C2E62B",1)</v>
      </c>
      <c r="O36" s="33"/>
    </row>
    <row r="37" customFormat="1" ht="120" customHeight="1" spans="1:15">
      <c r="A37" s="11">
        <v>35</v>
      </c>
      <c r="B37" s="12" t="s">
        <v>195</v>
      </c>
      <c r="C37" s="13" t="s">
        <v>196</v>
      </c>
      <c r="D37" s="13" t="s">
        <v>197</v>
      </c>
      <c r="E37" s="13" t="s">
        <v>198</v>
      </c>
      <c r="F37" s="13" t="s">
        <v>117</v>
      </c>
      <c r="G37" s="14">
        <v>45840</v>
      </c>
      <c r="H37" s="13" t="s">
        <v>117</v>
      </c>
      <c r="I37" s="25">
        <v>45842</v>
      </c>
      <c r="J37" s="13" t="s">
        <v>198</v>
      </c>
      <c r="K37" s="13" t="s">
        <v>68</v>
      </c>
      <c r="L37" s="26">
        <v>45854</v>
      </c>
      <c r="M37" s="27" t="str">
        <f>_xlfn.DISPIMG("ID_ABCAB042EA1B4D72B238A82388DBB828",1)</f>
        <v>=DISPIMG("ID_ABCAB042EA1B4D72B238A82388DBB828",1)</v>
      </c>
      <c r="N37" s="28" t="str">
        <f>_xlfn.DISPIMG("ID_07AE2E8DB41C4D7489547F89AEA28E50",1)</f>
        <v>=DISPIMG("ID_07AE2E8DB41C4D7489547F89AEA28E50",1)</v>
      </c>
      <c r="O37" s="33"/>
    </row>
    <row r="38" customFormat="1" ht="120" customHeight="1" spans="1:15">
      <c r="A38" s="11">
        <v>36</v>
      </c>
      <c r="B38" s="12" t="s">
        <v>199</v>
      </c>
      <c r="C38" s="13" t="s">
        <v>200</v>
      </c>
      <c r="D38" s="13" t="s">
        <v>201</v>
      </c>
      <c r="E38" s="13" t="s">
        <v>202</v>
      </c>
      <c r="F38" s="13" t="s">
        <v>66</v>
      </c>
      <c r="G38" s="14">
        <v>45764</v>
      </c>
      <c r="H38" s="13" t="s">
        <v>66</v>
      </c>
      <c r="I38" s="25">
        <v>45848</v>
      </c>
      <c r="J38" s="13" t="s">
        <v>202</v>
      </c>
      <c r="K38" s="13" t="s">
        <v>20</v>
      </c>
      <c r="L38" s="26">
        <v>45852</v>
      </c>
      <c r="M38" s="29" t="str">
        <f>_xlfn.DISPIMG("ID_7522C7D6D2644A93BADBEACD970BDCA5",1)</f>
        <v>=DISPIMG("ID_7522C7D6D2644A93BADBEACD970BDCA5",1)</v>
      </c>
      <c r="N38" s="29" t="str">
        <f>_xlfn.DISPIMG("ID_B065835BAED1420CA3DF63A2B940AF9F",1)</f>
        <v>=DISPIMG("ID_B065835BAED1420CA3DF63A2B940AF9F",1)</v>
      </c>
      <c r="O38" s="33"/>
    </row>
  </sheetData>
  <autoFilter xmlns:etc="http://www.wps.cn/officeDocument/2017/etCustomData" ref="A1:O38" etc:filterBottomFollowUsedRange="0">
    <extLst/>
  </autoFilter>
  <mergeCells count="2">
    <mergeCell ref="A1:O1"/>
    <mergeCell ref="M2:N2"/>
  </mergeCells>
  <pageMargins left="0" right="0" top="0.393055555555556" bottom="0.393055555555556" header="0" footer="0"/>
  <pageSetup paperSize="9" scale="77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DingTalk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DingTalk</dc:creator>
  <cp:lastModifiedBy>LK</cp:lastModifiedBy>
  <dcterms:created xsi:type="dcterms:W3CDTF">2006-09-16T00:00:00Z</dcterms:created>
  <dcterms:modified xsi:type="dcterms:W3CDTF">2025-08-06T03:38:10Z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2052-12.1.0.21171</vt:lpwstr>
  </property>
  <property fmtid="{D5CDD505-2E9C-101B-9397-08002B2CF9AE}" pid="3" name="ICV">
    <vt:lpwstr>6CFE6EF01E0747F990BD2A7B94A528F7_13</vt:lpwstr>
  </property>
</Properties>
</file>